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3"/>
  </bookViews>
  <sheets>
    <sheet name="15 Hari" sheetId="1" r:id="rId1"/>
    <sheet name="30 Hari" sheetId="2" r:id="rId2"/>
    <sheet name="Sheet3" sheetId="3" r:id="rId3"/>
    <sheet name="Agar" sheetId="4" r:id="rId4"/>
  </sheets>
  <calcPr calcId="124519" calcOnSave="0"/>
</workbook>
</file>

<file path=xl/calcChain.xml><?xml version="1.0" encoding="utf-8"?>
<calcChain xmlns="http://schemas.openxmlformats.org/spreadsheetml/2006/main">
  <c r="S25" i="2"/>
  <c r="T25"/>
  <c r="Q25"/>
  <c r="R25"/>
  <c r="S24"/>
  <c r="T24"/>
  <c r="Q24"/>
  <c r="R24"/>
  <c r="Q16" i="3"/>
  <c r="Q17"/>
  <c r="Q15"/>
  <c r="O16"/>
  <c r="O17"/>
  <c r="O15"/>
  <c r="M16"/>
  <c r="M17"/>
  <c r="M15"/>
  <c r="K16"/>
  <c r="K17"/>
  <c r="K15"/>
  <c r="I16"/>
  <c r="I17"/>
  <c r="I15"/>
  <c r="G16"/>
  <c r="G17"/>
  <c r="G15"/>
  <c r="E16"/>
  <c r="E17"/>
  <c r="E15"/>
  <c r="C16"/>
  <c r="C17"/>
  <c r="C15"/>
  <c r="Y10"/>
  <c r="Y9"/>
  <c r="Y8"/>
  <c r="X9"/>
  <c r="X10"/>
  <c r="X8"/>
  <c r="V10"/>
  <c r="V9"/>
  <c r="V8"/>
  <c r="U9"/>
  <c r="U10"/>
  <c r="U8"/>
  <c r="S10"/>
  <c r="S9"/>
  <c r="S8"/>
  <c r="R9"/>
  <c r="R10"/>
  <c r="R8"/>
  <c r="P10"/>
  <c r="P9"/>
  <c r="P8"/>
  <c r="O9"/>
  <c r="O10"/>
  <c r="O8"/>
  <c r="M10"/>
  <c r="M9"/>
  <c r="M8"/>
  <c r="L9"/>
  <c r="L10"/>
  <c r="L8"/>
  <c r="J10"/>
  <c r="J9"/>
  <c r="J8"/>
  <c r="I9"/>
  <c r="I10"/>
  <c r="I8"/>
  <c r="G10"/>
  <c r="G9"/>
  <c r="G8"/>
  <c r="F9"/>
  <c r="F10"/>
  <c r="F8"/>
  <c r="D10"/>
  <c r="D9"/>
  <c r="D8"/>
  <c r="C9"/>
  <c r="C10"/>
  <c r="C8"/>
  <c r="Y5"/>
  <c r="Y4"/>
  <c r="Y3"/>
  <c r="X4"/>
  <c r="X5"/>
  <c r="X3"/>
  <c r="V5"/>
  <c r="V4"/>
  <c r="V3"/>
  <c r="U4"/>
  <c r="U5"/>
  <c r="U3"/>
  <c r="S5"/>
  <c r="S4"/>
  <c r="S3"/>
  <c r="R4"/>
  <c r="R5"/>
  <c r="R3"/>
  <c r="P5"/>
  <c r="P4"/>
  <c r="P3"/>
  <c r="O4"/>
  <c r="O5"/>
  <c r="O3"/>
  <c r="M5"/>
  <c r="M4"/>
  <c r="M3"/>
  <c r="L4"/>
  <c r="L5"/>
  <c r="L3"/>
  <c r="J5"/>
  <c r="J4"/>
  <c r="J3"/>
  <c r="I4"/>
  <c r="I5"/>
  <c r="I3"/>
  <c r="G5"/>
  <c r="G4"/>
  <c r="G3"/>
  <c r="F4"/>
  <c r="F5"/>
  <c r="F3"/>
  <c r="D5"/>
  <c r="D4"/>
  <c r="D3"/>
  <c r="C4"/>
  <c r="C5"/>
  <c r="C3"/>
  <c r="W1"/>
  <c r="T1"/>
  <c r="Q1"/>
  <c r="N1"/>
  <c r="K1"/>
  <c r="H1"/>
  <c r="E1"/>
  <c r="B1"/>
  <c r="L15" i="2"/>
  <c r="M15"/>
  <c r="K15"/>
  <c r="G15"/>
  <c r="H15"/>
  <c r="F15"/>
  <c r="B15"/>
  <c r="C15"/>
  <c r="A15"/>
  <c r="M42"/>
  <c r="N42"/>
  <c r="O42"/>
  <c r="P42"/>
  <c r="Q42"/>
  <c r="R42"/>
  <c r="S42"/>
  <c r="L42"/>
  <c r="B43"/>
  <c r="C42"/>
  <c r="D42"/>
  <c r="E42"/>
  <c r="F42"/>
  <c r="G42"/>
  <c r="H42"/>
  <c r="I42"/>
  <c r="B42"/>
  <c r="S43"/>
  <c r="R43"/>
  <c r="Q43"/>
  <c r="P43"/>
  <c r="O43"/>
  <c r="N43"/>
  <c r="M43"/>
  <c r="L43"/>
  <c r="I43"/>
  <c r="H43"/>
  <c r="G43"/>
  <c r="F43"/>
  <c r="E43"/>
  <c r="D43"/>
  <c r="C43"/>
  <c r="L38"/>
  <c r="M38"/>
  <c r="N38"/>
  <c r="K38"/>
  <c r="B38"/>
  <c r="B36"/>
  <c r="C36"/>
  <c r="D36"/>
  <c r="E36"/>
  <c r="F36"/>
  <c r="G36"/>
  <c r="H36"/>
  <c r="I36"/>
  <c r="K36"/>
  <c r="L36"/>
  <c r="M36"/>
  <c r="N36"/>
  <c r="B37"/>
  <c r="C37"/>
  <c r="C38" s="1"/>
  <c r="D37"/>
  <c r="D38" s="1"/>
  <c r="E37"/>
  <c r="E38" s="1"/>
  <c r="F37"/>
  <c r="F38" s="1"/>
  <c r="G37"/>
  <c r="G38" s="1"/>
  <c r="H37"/>
  <c r="H38" s="1"/>
  <c r="I37"/>
  <c r="I38" s="1"/>
  <c r="K37"/>
  <c r="L37"/>
  <c r="M37"/>
  <c r="N37"/>
  <c r="K30"/>
  <c r="C30"/>
  <c r="B30"/>
  <c r="N28"/>
  <c r="N29" s="1"/>
  <c r="N30" s="1"/>
  <c r="M28"/>
  <c r="M29" s="1"/>
  <c r="M30" s="1"/>
  <c r="L28"/>
  <c r="L29" s="1"/>
  <c r="L30" s="1"/>
  <c r="K28"/>
  <c r="K29" s="1"/>
  <c r="I28"/>
  <c r="I29" s="1"/>
  <c r="I30" s="1"/>
  <c r="H28"/>
  <c r="H29" s="1"/>
  <c r="H30" s="1"/>
  <c r="G28"/>
  <c r="G29" s="1"/>
  <c r="G30" s="1"/>
  <c r="F28"/>
  <c r="F29" s="1"/>
  <c r="F30" s="1"/>
  <c r="E28"/>
  <c r="E29" s="1"/>
  <c r="E30" s="1"/>
  <c r="D28"/>
  <c r="D29" s="1"/>
  <c r="D30" s="1"/>
  <c r="C28"/>
  <c r="C29" s="1"/>
  <c r="B28"/>
  <c r="B29" s="1"/>
  <c r="L23"/>
  <c r="M23" s="1"/>
  <c r="N23" s="1"/>
  <c r="K23"/>
  <c r="I23"/>
  <c r="H23"/>
  <c r="G23"/>
  <c r="F23"/>
  <c r="E23"/>
  <c r="D23"/>
  <c r="C23"/>
  <c r="B23"/>
  <c r="B14"/>
  <c r="A14"/>
  <c r="L14"/>
  <c r="M14"/>
  <c r="K14"/>
  <c r="C20"/>
  <c r="J14"/>
  <c r="A20"/>
  <c r="I14"/>
  <c r="G14"/>
  <c r="H14"/>
  <c r="F14"/>
  <c r="N13"/>
  <c r="L13"/>
  <c r="M13"/>
  <c r="K13"/>
  <c r="I13"/>
  <c r="G13"/>
  <c r="H13"/>
  <c r="F13"/>
  <c r="B13"/>
  <c r="C13"/>
  <c r="D13" s="1"/>
  <c r="A13"/>
  <c r="M37" i="1"/>
  <c r="N37"/>
  <c r="O37"/>
  <c r="P37"/>
  <c r="Q37"/>
  <c r="R37"/>
  <c r="S37"/>
  <c r="L37"/>
  <c r="M36"/>
  <c r="N36"/>
  <c r="O36"/>
  <c r="P36"/>
  <c r="Q36"/>
  <c r="R36"/>
  <c r="S36"/>
  <c r="L36"/>
  <c r="C37"/>
  <c r="D37"/>
  <c r="E37"/>
  <c r="F37"/>
  <c r="G37"/>
  <c r="H37"/>
  <c r="I37"/>
  <c r="B37"/>
  <c r="I36"/>
  <c r="C36"/>
  <c r="D36"/>
  <c r="E36"/>
  <c r="F36"/>
  <c r="G36"/>
  <c r="H36"/>
  <c r="B36"/>
  <c r="L32"/>
  <c r="M32"/>
  <c r="N32"/>
  <c r="K32"/>
  <c r="N31"/>
  <c r="L31"/>
  <c r="M31"/>
  <c r="K31"/>
  <c r="L30"/>
  <c r="M30"/>
  <c r="N30"/>
  <c r="K30"/>
  <c r="L25"/>
  <c r="M25"/>
  <c r="N25"/>
  <c r="K25"/>
  <c r="N24"/>
  <c r="L24"/>
  <c r="M24"/>
  <c r="K24"/>
  <c r="L23"/>
  <c r="M23"/>
  <c r="N23"/>
  <c r="K23"/>
  <c r="N18"/>
  <c r="M18"/>
  <c r="L18"/>
  <c r="K18"/>
  <c r="C32"/>
  <c r="D32"/>
  <c r="E32"/>
  <c r="F32"/>
  <c r="G32"/>
  <c r="H32"/>
  <c r="I32"/>
  <c r="B32"/>
  <c r="C31"/>
  <c r="D31"/>
  <c r="E31"/>
  <c r="F31"/>
  <c r="G31"/>
  <c r="H31"/>
  <c r="I31"/>
  <c r="B31"/>
  <c r="C30"/>
  <c r="D30"/>
  <c r="E30"/>
  <c r="F30"/>
  <c r="G30"/>
  <c r="H30"/>
  <c r="I30"/>
  <c r="B30"/>
  <c r="C25"/>
  <c r="E25"/>
  <c r="F25"/>
  <c r="G25"/>
  <c r="H25"/>
  <c r="I25"/>
  <c r="B25"/>
  <c r="C24"/>
  <c r="E24"/>
  <c r="F24"/>
  <c r="G24"/>
  <c r="H24"/>
  <c r="I24"/>
  <c r="B24"/>
  <c r="C18"/>
  <c r="D18"/>
  <c r="E18"/>
  <c r="F18"/>
  <c r="G18"/>
  <c r="H18"/>
  <c r="I18"/>
  <c r="B18"/>
  <c r="C23"/>
  <c r="D23"/>
  <c r="D24" s="1"/>
  <c r="D25" s="1"/>
  <c r="E23"/>
  <c r="F23"/>
  <c r="G23"/>
  <c r="H23"/>
  <c r="I23"/>
  <c r="B23"/>
  <c r="C16"/>
  <c r="B16"/>
  <c r="D16"/>
  <c r="J13"/>
  <c r="F13"/>
  <c r="B13"/>
  <c r="A16"/>
  <c r="I13"/>
  <c r="E13"/>
  <c r="A13"/>
  <c r="C14" i="2" l="1"/>
  <c r="D14" s="1"/>
  <c r="E14" s="1"/>
  <c r="B20" s="1"/>
  <c r="N14"/>
  <c r="O14" s="1"/>
  <c r="D20" s="1"/>
</calcChain>
</file>

<file path=xl/sharedStrings.xml><?xml version="1.0" encoding="utf-8"?>
<sst xmlns="http://schemas.openxmlformats.org/spreadsheetml/2006/main" count="56" uniqueCount="14">
  <si>
    <t>LONG LINE</t>
  </si>
  <si>
    <t>VERTI</t>
  </si>
  <si>
    <t>LEPAS DASAR</t>
  </si>
  <si>
    <t>ln 10</t>
  </si>
  <si>
    <t>LL</t>
  </si>
  <si>
    <t>LD</t>
  </si>
  <si>
    <t>Rerata</t>
  </si>
  <si>
    <t>Longline</t>
  </si>
  <si>
    <t>Lepas dasar</t>
  </si>
  <si>
    <t>Vertikultur</t>
  </si>
  <si>
    <t>Lepas Dasar</t>
  </si>
  <si>
    <t>Long Line</t>
  </si>
  <si>
    <t>Long line</t>
  </si>
  <si>
    <t>awal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</si>
</sst>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en-US"/>
              <a:t>LPH 15 HARI PEMELIHARAAN (DOMESTIKASI GELIDIUM)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'15 Hari'!$B$15:$D$15</c:f>
              <c:strCache>
                <c:ptCount val="3"/>
                <c:pt idx="0">
                  <c:v>Longline</c:v>
                </c:pt>
                <c:pt idx="1">
                  <c:v>Vertikultur</c:v>
                </c:pt>
                <c:pt idx="2">
                  <c:v>Lepas dasar</c:v>
                </c:pt>
              </c:strCache>
            </c:strRef>
          </c:cat>
          <c:val>
            <c:numRef>
              <c:f>'15 Hari'!$B$16:$D$16</c:f>
              <c:numCache>
                <c:formatCode>General</c:formatCode>
                <c:ptCount val="3"/>
                <c:pt idx="0">
                  <c:v>5.0408131981422244</c:v>
                </c:pt>
                <c:pt idx="1">
                  <c:v>8.1257427787979086</c:v>
                </c:pt>
                <c:pt idx="2">
                  <c:v>2.5381129227931343</c:v>
                </c:pt>
              </c:numCache>
            </c:numRef>
          </c:val>
        </c:ser>
        <c:axId val="78545280"/>
        <c:axId val="78546816"/>
      </c:barChart>
      <c:catAx>
        <c:axId val="78545280"/>
        <c:scaling>
          <c:orientation val="minMax"/>
        </c:scaling>
        <c:axPos val="b"/>
        <c:majorTickMark val="none"/>
        <c:tickLblPos val="nextTo"/>
        <c:crossAx val="78546816"/>
        <c:crosses val="autoZero"/>
        <c:auto val="1"/>
        <c:lblAlgn val="ctr"/>
        <c:lblOffset val="100"/>
      </c:catAx>
      <c:valAx>
        <c:axId val="785468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LPH(%/hari)</a:t>
                </a:r>
              </a:p>
            </c:rich>
          </c:tx>
        </c:title>
        <c:numFmt formatCode="General" sourceLinked="1"/>
        <c:majorTickMark val="none"/>
        <c:tickLblPos val="nextTo"/>
        <c:crossAx val="78545280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en-US"/>
              <a:t>PERLAKUAN BOBOT BERBEDA (15 HARI PEMELIHARAAN)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'15 Hari'!$A$36</c:f>
              <c:strCache>
                <c:ptCount val="1"/>
                <c:pt idx="0">
                  <c:v>Longline</c:v>
                </c:pt>
              </c:strCache>
            </c:strRef>
          </c:tx>
          <c:cat>
            <c:numRef>
              <c:f>'15 Hari'!$B$35:$I$35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75</c:v>
                </c:pt>
                <c:pt idx="6">
                  <c:v>100</c:v>
                </c:pt>
                <c:pt idx="7">
                  <c:v>125</c:v>
                </c:pt>
              </c:numCache>
            </c:numRef>
          </c:cat>
          <c:val>
            <c:numRef>
              <c:f>'15 Hari'!$B$36:$I$36</c:f>
              <c:numCache>
                <c:formatCode>General</c:formatCode>
                <c:ptCount val="8"/>
                <c:pt idx="0">
                  <c:v>6.7034791040139829</c:v>
                </c:pt>
                <c:pt idx="1">
                  <c:v>5.836458249026002</c:v>
                </c:pt>
                <c:pt idx="2">
                  <c:v>4.7311765500743723</c:v>
                </c:pt>
                <c:pt idx="3">
                  <c:v>5.205685073193675</c:v>
                </c:pt>
                <c:pt idx="4">
                  <c:v>4.6209812037329723</c:v>
                </c:pt>
                <c:pt idx="5">
                  <c:v>1.6918701385073356</c:v>
                </c:pt>
                <c:pt idx="6">
                  <c:v>1.4698221517222028</c:v>
                </c:pt>
                <c:pt idx="7">
                  <c:v>1.9312005007630262</c:v>
                </c:pt>
              </c:numCache>
            </c:numRef>
          </c:val>
        </c:ser>
        <c:ser>
          <c:idx val="1"/>
          <c:order val="1"/>
          <c:tx>
            <c:strRef>
              <c:f>'15 Hari'!$A$37</c:f>
              <c:strCache>
                <c:ptCount val="1"/>
                <c:pt idx="0">
                  <c:v>Lepas dasar</c:v>
                </c:pt>
              </c:strCache>
            </c:strRef>
          </c:tx>
          <c:cat>
            <c:numRef>
              <c:f>'15 Hari'!$B$35:$I$35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75</c:v>
                </c:pt>
                <c:pt idx="6">
                  <c:v>100</c:v>
                </c:pt>
                <c:pt idx="7">
                  <c:v>125</c:v>
                </c:pt>
              </c:numCache>
            </c:numRef>
          </c:cat>
          <c:val>
            <c:numRef>
              <c:f>'15 Hari'!$B$37:$I$37</c:f>
              <c:numCache>
                <c:formatCode>General</c:formatCode>
                <c:ptCount val="8"/>
                <c:pt idx="0">
                  <c:v>4.3949708592284242</c:v>
                </c:pt>
                <c:pt idx="1">
                  <c:v>4.6209812037329687</c:v>
                </c:pt>
                <c:pt idx="2">
                  <c:v>2.7523014360385791</c:v>
                </c:pt>
                <c:pt idx="3">
                  <c:v>3.2708194429898101</c:v>
                </c:pt>
                <c:pt idx="4">
                  <c:v>3.1610775959626651</c:v>
                </c:pt>
                <c:pt idx="5">
                  <c:v>2.4719798610819175</c:v>
                </c:pt>
                <c:pt idx="6">
                  <c:v>1.8340219349661346</c:v>
                </c:pt>
                <c:pt idx="7">
                  <c:v>2.6971721594885345</c:v>
                </c:pt>
              </c:numCache>
            </c:numRef>
          </c:val>
        </c:ser>
        <c:axId val="78572160"/>
        <c:axId val="80229120"/>
      </c:barChart>
      <c:catAx>
        <c:axId val="78572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Bobot (g)</a:t>
                </a:r>
              </a:p>
            </c:rich>
          </c:tx>
        </c:title>
        <c:numFmt formatCode="General" sourceLinked="1"/>
        <c:tickLblPos val="nextTo"/>
        <c:crossAx val="80229120"/>
        <c:crosses val="autoZero"/>
        <c:auto val="1"/>
        <c:lblAlgn val="ctr"/>
        <c:lblOffset val="100"/>
      </c:catAx>
      <c:valAx>
        <c:axId val="802291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LPH (%/hari)</a:t>
                </a:r>
              </a:p>
            </c:rich>
          </c:tx>
        </c:title>
        <c:numFmt formatCode="General" sourceLinked="1"/>
        <c:tickLblPos val="nextTo"/>
        <c:crossAx val="785721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/>
          <a:lstStyle/>
          <a:p>
            <a:pPr>
              <a:defRPr/>
            </a:pPr>
            <a:r>
              <a:rPr lang="en-US"/>
              <a:t>PERTUMBUHAN MUTLAK (15 HARI PEMELIHARAAN)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'15 Hari'!$K$36</c:f>
              <c:strCache>
                <c:ptCount val="1"/>
                <c:pt idx="0">
                  <c:v>Longline</c:v>
                </c:pt>
              </c:strCache>
            </c:strRef>
          </c:tx>
          <c:cat>
            <c:numRef>
              <c:f>'15 Hari'!$L$35:$S$35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75</c:v>
                </c:pt>
                <c:pt idx="6">
                  <c:v>100</c:v>
                </c:pt>
                <c:pt idx="7">
                  <c:v>125</c:v>
                </c:pt>
              </c:numCache>
            </c:numRef>
          </c:cat>
          <c:val>
            <c:numRef>
              <c:f>'15 Hari'!$L$36:$S$36</c:f>
              <c:numCache>
                <c:formatCode>General</c:formatCode>
                <c:ptCount val="8"/>
                <c:pt idx="0">
                  <c:v>17.333333333333332</c:v>
                </c:pt>
                <c:pt idx="1">
                  <c:v>28</c:v>
                </c:pt>
                <c:pt idx="2">
                  <c:v>31</c:v>
                </c:pt>
                <c:pt idx="3">
                  <c:v>47.333333333333329</c:v>
                </c:pt>
                <c:pt idx="4">
                  <c:v>50</c:v>
                </c:pt>
                <c:pt idx="5">
                  <c:v>21.666666666666671</c:v>
                </c:pt>
                <c:pt idx="6">
                  <c:v>24.666666666666671</c:v>
                </c:pt>
                <c:pt idx="7">
                  <c:v>42</c:v>
                </c:pt>
              </c:numCache>
            </c:numRef>
          </c:val>
        </c:ser>
        <c:ser>
          <c:idx val="1"/>
          <c:order val="1"/>
          <c:tx>
            <c:strRef>
              <c:f>'15 Hari'!$K$37</c:f>
              <c:strCache>
                <c:ptCount val="1"/>
                <c:pt idx="0">
                  <c:v>Lepas dasar</c:v>
                </c:pt>
              </c:strCache>
            </c:strRef>
          </c:tx>
          <c:cat>
            <c:numRef>
              <c:f>'15 Hari'!$L$35:$S$35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75</c:v>
                </c:pt>
                <c:pt idx="6">
                  <c:v>100</c:v>
                </c:pt>
                <c:pt idx="7">
                  <c:v>125</c:v>
                </c:pt>
              </c:numCache>
            </c:numRef>
          </c:cat>
          <c:val>
            <c:numRef>
              <c:f>'15 Hari'!$L$37:$S$37</c:f>
              <c:numCache>
                <c:formatCode>General</c:formatCode>
                <c:ptCount val="8"/>
                <c:pt idx="0">
                  <c:v>9.3333333333333321</c:v>
                </c:pt>
                <c:pt idx="1">
                  <c:v>20</c:v>
                </c:pt>
                <c:pt idx="2">
                  <c:v>15.333333333333336</c:v>
                </c:pt>
                <c:pt idx="3">
                  <c:v>25.333333333333329</c:v>
                </c:pt>
                <c:pt idx="4">
                  <c:v>30.333333333333329</c:v>
                </c:pt>
                <c:pt idx="5">
                  <c:v>33.666666666666671</c:v>
                </c:pt>
                <c:pt idx="6">
                  <c:v>31.666666666666657</c:v>
                </c:pt>
                <c:pt idx="7">
                  <c:v>62.333333333333343</c:v>
                </c:pt>
              </c:numCache>
            </c:numRef>
          </c:val>
        </c:ser>
        <c:axId val="80279040"/>
        <c:axId val="80280960"/>
      </c:barChart>
      <c:catAx>
        <c:axId val="80279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Bobot Awal (g)</a:t>
                </a:r>
              </a:p>
            </c:rich>
          </c:tx>
        </c:title>
        <c:numFmt formatCode="General" sourceLinked="1"/>
        <c:tickLblPos val="nextTo"/>
        <c:crossAx val="80280960"/>
        <c:crosses val="autoZero"/>
        <c:auto val="1"/>
        <c:lblAlgn val="ctr"/>
        <c:lblOffset val="100"/>
      </c:catAx>
      <c:valAx>
        <c:axId val="8028096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Pertumbuhan Mutlak (g)</a:t>
                </a:r>
              </a:p>
            </c:rich>
          </c:tx>
        </c:title>
        <c:numFmt formatCode="General" sourceLinked="1"/>
        <c:tickLblPos val="nextTo"/>
        <c:crossAx val="802790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style val="1"/>
  <c:chart>
    <c:plotArea>
      <c:layout>
        <c:manualLayout>
          <c:layoutTarget val="inner"/>
          <c:xMode val="edge"/>
          <c:yMode val="edge"/>
          <c:x val="0.17809973753280858"/>
          <c:y val="2.8252405949256338E-2"/>
          <c:w val="0.81912248468941384"/>
          <c:h val="0.79822506561679785"/>
        </c:manualLayout>
      </c:layout>
      <c:barChart>
        <c:barDir val="col"/>
        <c:grouping val="clustered"/>
        <c:ser>
          <c:idx val="0"/>
          <c:order val="0"/>
          <c:trendline>
            <c:trendlineType val="linear"/>
          </c:trendline>
          <c:errBars>
            <c:errBarType val="both"/>
            <c:errValType val="stdErr"/>
          </c:errBars>
          <c:cat>
            <c:strRef>
              <c:f>'30 Hari'!$B$19:$D$19</c:f>
              <c:strCache>
                <c:ptCount val="3"/>
                <c:pt idx="0">
                  <c:v>Long Line</c:v>
                </c:pt>
                <c:pt idx="1">
                  <c:v>Lepas Dasar</c:v>
                </c:pt>
                <c:pt idx="2">
                  <c:v>Vertikultur</c:v>
                </c:pt>
              </c:strCache>
            </c:strRef>
          </c:cat>
          <c:val>
            <c:numRef>
              <c:f>'30 Hari'!$B$20:$D$20</c:f>
              <c:numCache>
                <c:formatCode>General</c:formatCode>
                <c:ptCount val="3"/>
                <c:pt idx="0">
                  <c:v>3.6135416921779275</c:v>
                </c:pt>
                <c:pt idx="1">
                  <c:v>1.7293126447172247</c:v>
                </c:pt>
                <c:pt idx="2">
                  <c:v>2.371048281717981</c:v>
                </c:pt>
              </c:numCache>
            </c:numRef>
          </c:val>
        </c:ser>
        <c:axId val="80069760"/>
        <c:axId val="80071296"/>
      </c:barChart>
      <c:catAx>
        <c:axId val="80069760"/>
        <c:scaling>
          <c:orientation val="minMax"/>
        </c:scaling>
        <c:axPos val="b"/>
        <c:tickLblPos val="nextTo"/>
        <c:crossAx val="80071296"/>
        <c:crosses val="autoZero"/>
        <c:auto val="1"/>
        <c:lblAlgn val="ctr"/>
        <c:lblOffset val="100"/>
      </c:catAx>
      <c:valAx>
        <c:axId val="8007129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LPH (%/hari)</a:t>
                </a:r>
              </a:p>
            </c:rich>
          </c:tx>
        </c:title>
        <c:numFmt formatCode="General" sourceLinked="1"/>
        <c:tickLblPos val="nextTo"/>
        <c:crossAx val="80069760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style val="1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'30 Hari'!$A$42</c:f>
              <c:strCache>
                <c:ptCount val="1"/>
                <c:pt idx="0">
                  <c:v>Longline</c:v>
                </c:pt>
              </c:strCache>
            </c:strRef>
          </c:tx>
          <c:errBars>
            <c:errBarType val="both"/>
            <c:errValType val="stdErr"/>
          </c:errBars>
          <c:cat>
            <c:numRef>
              <c:f>'30 Hari'!$B$41:$I$41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75</c:v>
                </c:pt>
                <c:pt idx="6">
                  <c:v>100</c:v>
                </c:pt>
                <c:pt idx="7">
                  <c:v>125</c:v>
                </c:pt>
              </c:numCache>
            </c:numRef>
          </c:cat>
          <c:val>
            <c:numRef>
              <c:f>'30 Hari'!$B$42:$I$42</c:f>
              <c:numCache>
                <c:formatCode>General</c:formatCode>
                <c:ptCount val="8"/>
                <c:pt idx="0">
                  <c:v>3.5490357899747611</c:v>
                </c:pt>
                <c:pt idx="1">
                  <c:v>3.3517395520069928</c:v>
                </c:pt>
                <c:pt idx="2">
                  <c:v>2.328957869785202</c:v>
                </c:pt>
                <c:pt idx="3">
                  <c:v>2.7399335080097118</c:v>
                </c:pt>
                <c:pt idx="4">
                  <c:v>2.4197900112764539</c:v>
                </c:pt>
                <c:pt idx="5">
                  <c:v>2.1821244193269016</c:v>
                </c:pt>
                <c:pt idx="6">
                  <c:v>1.9716117559448152</c:v>
                </c:pt>
                <c:pt idx="7">
                  <c:v>2.099507767292105</c:v>
                </c:pt>
              </c:numCache>
            </c:numRef>
          </c:val>
        </c:ser>
        <c:ser>
          <c:idx val="1"/>
          <c:order val="1"/>
          <c:tx>
            <c:strRef>
              <c:f>'30 Hari'!$A$43</c:f>
              <c:strCache>
                <c:ptCount val="1"/>
                <c:pt idx="0">
                  <c:v>Lepas dasar</c:v>
                </c:pt>
              </c:strCache>
            </c:strRef>
          </c:tx>
          <c:errBars>
            <c:errBarType val="both"/>
            <c:errValType val="stdErr"/>
          </c:errBars>
          <c:cat>
            <c:numRef>
              <c:f>'30 Hari'!$B$41:$I$41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75</c:v>
                </c:pt>
                <c:pt idx="6">
                  <c:v>100</c:v>
                </c:pt>
                <c:pt idx="7">
                  <c:v>125</c:v>
                </c:pt>
              </c:numCache>
            </c:numRef>
          </c:cat>
          <c:val>
            <c:numRef>
              <c:f>'30 Hari'!$B$43:$I$43</c:f>
              <c:numCache>
                <c:formatCode>General</c:formatCode>
                <c:ptCount val="8"/>
                <c:pt idx="0">
                  <c:v>2.1974854296142121</c:v>
                </c:pt>
                <c:pt idx="1">
                  <c:v>3.269430843372422</c:v>
                </c:pt>
                <c:pt idx="2">
                  <c:v>2.1974854296142121</c:v>
                </c:pt>
                <c:pt idx="3">
                  <c:v>2.2118223692788495</c:v>
                </c:pt>
                <c:pt idx="4">
                  <c:v>2.2657472007593502</c:v>
                </c:pt>
                <c:pt idx="5">
                  <c:v>2.0083093743060498</c:v>
                </c:pt>
                <c:pt idx="6">
                  <c:v>2.0506187969674419</c:v>
                </c:pt>
                <c:pt idx="7">
                  <c:v>2.3938831451174427</c:v>
                </c:pt>
              </c:numCache>
            </c:numRef>
          </c:val>
        </c:ser>
        <c:gapWidth val="75"/>
        <c:axId val="80301440"/>
        <c:axId val="80315904"/>
      </c:barChart>
      <c:catAx>
        <c:axId val="80301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Bobot awal (g)</a:t>
                </a:r>
              </a:p>
            </c:rich>
          </c:tx>
        </c:title>
        <c:numFmt formatCode="General" sourceLinked="1"/>
        <c:majorTickMark val="none"/>
        <c:tickLblPos val="nextTo"/>
        <c:crossAx val="80315904"/>
        <c:crosses val="autoZero"/>
        <c:auto val="1"/>
        <c:lblAlgn val="ctr"/>
        <c:lblOffset val="100"/>
      </c:catAx>
      <c:valAx>
        <c:axId val="8031590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LPH (%/hari)</a:t>
                </a:r>
              </a:p>
            </c:rich>
          </c:tx>
        </c:title>
        <c:numFmt formatCode="General" sourceLinked="1"/>
        <c:majorTickMark val="none"/>
        <c:tickLblPos val="nextTo"/>
        <c:crossAx val="80301440"/>
        <c:crosses val="autoZero"/>
        <c:crossBetween val="between"/>
      </c:valAx>
    </c:plotArea>
    <c:legend>
      <c:legendPos val="b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style val="1"/>
  <c:chart>
    <c:plotArea>
      <c:layout/>
      <c:barChart>
        <c:barDir val="col"/>
        <c:grouping val="clustered"/>
        <c:ser>
          <c:idx val="0"/>
          <c:order val="0"/>
          <c:tx>
            <c:strRef>
              <c:f>'30 Hari'!$K$42</c:f>
              <c:strCache>
                <c:ptCount val="1"/>
                <c:pt idx="0">
                  <c:v>Longline</c:v>
                </c:pt>
              </c:strCache>
            </c:strRef>
          </c:tx>
          <c:trendline>
            <c:trendlineType val="exp"/>
          </c:trendline>
          <c:cat>
            <c:numRef>
              <c:f>'30 Hari'!$L$41:$S$41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75</c:v>
                </c:pt>
                <c:pt idx="6">
                  <c:v>100</c:v>
                </c:pt>
                <c:pt idx="7">
                  <c:v>125</c:v>
                </c:pt>
              </c:numCache>
            </c:numRef>
          </c:cat>
          <c:val>
            <c:numRef>
              <c:f>'30 Hari'!$L$42:$S$42</c:f>
              <c:numCache>
                <c:formatCode>General</c:formatCode>
                <c:ptCount val="8"/>
                <c:pt idx="0">
                  <c:v>19</c:v>
                </c:pt>
                <c:pt idx="1">
                  <c:v>34.666666666666664</c:v>
                </c:pt>
                <c:pt idx="2">
                  <c:v>30.333333333333336</c:v>
                </c:pt>
                <c:pt idx="3">
                  <c:v>51</c:v>
                </c:pt>
                <c:pt idx="4">
                  <c:v>53.333333333333329</c:v>
                </c:pt>
                <c:pt idx="5">
                  <c:v>69.333333333333343</c:v>
                </c:pt>
                <c:pt idx="6">
                  <c:v>80.666666666666657</c:v>
                </c:pt>
                <c:pt idx="7">
                  <c:v>109.66666666666666</c:v>
                </c:pt>
              </c:numCache>
            </c:numRef>
          </c:val>
        </c:ser>
        <c:ser>
          <c:idx val="1"/>
          <c:order val="1"/>
          <c:tx>
            <c:strRef>
              <c:f>'30 Hari'!$K$43</c:f>
              <c:strCache>
                <c:ptCount val="1"/>
                <c:pt idx="0">
                  <c:v>Lepas dasar</c:v>
                </c:pt>
              </c:strCache>
            </c:strRef>
          </c:tx>
          <c:trendline>
            <c:trendlineType val="exp"/>
          </c:trendline>
          <c:cat>
            <c:numRef>
              <c:f>'30 Hari'!$L$41:$S$41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75</c:v>
                </c:pt>
                <c:pt idx="6">
                  <c:v>100</c:v>
                </c:pt>
                <c:pt idx="7">
                  <c:v>125</c:v>
                </c:pt>
              </c:numCache>
            </c:numRef>
          </c:cat>
          <c:val>
            <c:numRef>
              <c:f>'30 Hari'!$L$43:$S$43</c:f>
              <c:numCache>
                <c:formatCode>General</c:formatCode>
                <c:ptCount val="8"/>
                <c:pt idx="0">
                  <c:v>9.3333333333333321</c:v>
                </c:pt>
                <c:pt idx="1">
                  <c:v>33.333333333333336</c:v>
                </c:pt>
                <c:pt idx="2">
                  <c:v>28</c:v>
                </c:pt>
                <c:pt idx="3">
                  <c:v>37.666666666666671</c:v>
                </c:pt>
                <c:pt idx="4">
                  <c:v>48.666666666666671</c:v>
                </c:pt>
                <c:pt idx="5">
                  <c:v>62</c:v>
                </c:pt>
                <c:pt idx="6">
                  <c:v>85</c:v>
                </c:pt>
                <c:pt idx="7">
                  <c:v>131.33333333333331</c:v>
                </c:pt>
              </c:numCache>
            </c:numRef>
          </c:val>
        </c:ser>
        <c:gapWidth val="75"/>
        <c:axId val="80346496"/>
        <c:axId val="80352384"/>
      </c:barChart>
      <c:catAx>
        <c:axId val="80346496"/>
        <c:scaling>
          <c:orientation val="minMax"/>
        </c:scaling>
        <c:axPos val="b"/>
        <c:numFmt formatCode="General" sourceLinked="1"/>
        <c:majorTickMark val="none"/>
        <c:tickLblPos val="nextTo"/>
        <c:crossAx val="80352384"/>
        <c:crosses val="autoZero"/>
        <c:auto val="1"/>
        <c:lblAlgn val="ctr"/>
        <c:lblOffset val="100"/>
      </c:catAx>
      <c:valAx>
        <c:axId val="80352384"/>
        <c:scaling>
          <c:orientation val="minMax"/>
        </c:scaling>
        <c:axPos val="l"/>
        <c:numFmt formatCode="General" sourceLinked="1"/>
        <c:majorTickMark val="none"/>
        <c:tickLblPos val="nextTo"/>
        <c:crossAx val="80346496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style val="1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'30 Hari'!$P$24</c:f>
              <c:strCache>
                <c:ptCount val="1"/>
                <c:pt idx="0">
                  <c:v>Long line</c:v>
                </c:pt>
              </c:strCache>
            </c:strRef>
          </c:tx>
          <c:errBars>
            <c:errBarType val="both"/>
            <c:errValType val="stdErr"/>
          </c:errBars>
          <c:cat>
            <c:numRef>
              <c:f>'30 Hari'!$Q$23:$T$23</c:f>
              <c:numCache>
                <c:formatCode>General</c:formatCode>
                <c:ptCount val="4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</c:numCache>
            </c:numRef>
          </c:cat>
          <c:val>
            <c:numRef>
              <c:f>'30 Hari'!$Q$24:$T$24</c:f>
              <c:numCache>
                <c:formatCode>General</c:formatCode>
                <c:ptCount val="4"/>
                <c:pt idx="0">
                  <c:v>3.3679601841775688</c:v>
                </c:pt>
                <c:pt idx="1">
                  <c:v>3.6915396798169748</c:v>
                </c:pt>
                <c:pt idx="2">
                  <c:v>2.6882528862231636</c:v>
                </c:pt>
                <c:pt idx="3">
                  <c:v>2.1277964802165026</c:v>
                </c:pt>
              </c:numCache>
            </c:numRef>
          </c:val>
        </c:ser>
        <c:ser>
          <c:idx val="1"/>
          <c:order val="1"/>
          <c:tx>
            <c:strRef>
              <c:f>'30 Hari'!$P$25</c:f>
              <c:strCache>
                <c:ptCount val="1"/>
                <c:pt idx="0">
                  <c:v>Lepas dasar</c:v>
                </c:pt>
              </c:strCache>
            </c:strRef>
          </c:tx>
          <c:errBars>
            <c:errBarType val="both"/>
            <c:errValType val="stdErr"/>
          </c:errBars>
          <c:cat>
            <c:numRef>
              <c:f>'30 Hari'!$Q$23:$T$23</c:f>
              <c:numCache>
                <c:formatCode>General</c:formatCode>
                <c:ptCount val="4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</c:numCache>
            </c:numRef>
          </c:cat>
          <c:val>
            <c:numRef>
              <c:f>'30 Hari'!$Q$25:$T$25</c:f>
              <c:numCache>
                <c:formatCode>General</c:formatCode>
                <c:ptCount val="4"/>
                <c:pt idx="0">
                  <c:v>2.8052239522607283</c:v>
                </c:pt>
                <c:pt idx="1">
                  <c:v>3.269430843372422</c:v>
                </c:pt>
                <c:pt idx="2">
                  <c:v>2.991492146908918</c:v>
                </c:pt>
                <c:pt idx="3">
                  <c:v>2.2431482441414197</c:v>
                </c:pt>
              </c:numCache>
            </c:numRef>
          </c:val>
        </c:ser>
        <c:axId val="80394880"/>
        <c:axId val="80405248"/>
      </c:barChart>
      <c:catAx>
        <c:axId val="80394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Jarak Tanam (cm)</a:t>
                </a:r>
              </a:p>
            </c:rich>
          </c:tx>
        </c:title>
        <c:numFmt formatCode="General" sourceLinked="1"/>
        <c:majorTickMark val="none"/>
        <c:tickLblPos val="nextTo"/>
        <c:crossAx val="80405248"/>
        <c:crosses val="autoZero"/>
        <c:auto val="1"/>
        <c:lblAlgn val="ctr"/>
        <c:lblOffset val="100"/>
      </c:catAx>
      <c:valAx>
        <c:axId val="8040524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LPH</a:t>
                </a:r>
                <a:r>
                  <a:rPr lang="id-ID"/>
                  <a:t> </a:t>
                </a:r>
                <a:r>
                  <a:rPr lang="en-US"/>
                  <a:t>(%/hari)</a:t>
                </a:r>
              </a:p>
            </c:rich>
          </c:tx>
        </c:title>
        <c:numFmt formatCode="General" sourceLinked="1"/>
        <c:tickLblPos val="nextTo"/>
        <c:crossAx val="803948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0</xdr:row>
      <xdr:rowOff>28575</xdr:rowOff>
    </xdr:from>
    <xdr:to>
      <xdr:col>20</xdr:col>
      <xdr:colOff>66675</xdr:colOff>
      <xdr:row>14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76200</xdr:rowOff>
    </xdr:from>
    <xdr:to>
      <xdr:col>6</xdr:col>
      <xdr:colOff>457200</xdr:colOff>
      <xdr:row>52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295275</xdr:colOff>
      <xdr:row>39</xdr:row>
      <xdr:rowOff>95250</xdr:rowOff>
    </xdr:from>
    <xdr:to>
      <xdr:col>16</xdr:col>
      <xdr:colOff>419100</xdr:colOff>
      <xdr:row>53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4</xdr:row>
      <xdr:rowOff>142875</xdr:rowOff>
    </xdr:from>
    <xdr:to>
      <xdr:col>15</xdr:col>
      <xdr:colOff>485775</xdr:colOff>
      <xdr:row>19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44</xdr:row>
      <xdr:rowOff>142875</xdr:rowOff>
    </xdr:from>
    <xdr:to>
      <xdr:col>9</xdr:col>
      <xdr:colOff>200025</xdr:colOff>
      <xdr:row>59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542925</xdr:colOff>
      <xdr:row>45</xdr:row>
      <xdr:rowOff>47625</xdr:rowOff>
    </xdr:from>
    <xdr:to>
      <xdr:col>14</xdr:col>
      <xdr:colOff>238125</xdr:colOff>
      <xdr:row>59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581025</xdr:colOff>
      <xdr:row>25</xdr:row>
      <xdr:rowOff>28575</xdr:rowOff>
    </xdr:from>
    <xdr:to>
      <xdr:col>9</xdr:col>
      <xdr:colOff>28575</xdr:colOff>
      <xdr:row>39</xdr:row>
      <xdr:rowOff>104775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workbookViewId="0">
      <selection activeCell="L36" sqref="L36"/>
    </sheetView>
  </sheetViews>
  <sheetFormatPr defaultRowHeight="15"/>
  <cols>
    <col min="1" max="1" width="12.7109375" customWidth="1"/>
    <col min="4" max="4" width="12.42578125" customWidth="1"/>
    <col min="11" max="11" width="11.85546875" customWidth="1"/>
  </cols>
  <sheetData>
    <row r="1" spans="1:11">
      <c r="A1" t="s">
        <v>0</v>
      </c>
      <c r="E1" t="s">
        <v>1</v>
      </c>
      <c r="I1" t="s">
        <v>2</v>
      </c>
    </row>
    <row r="3" spans="1:11">
      <c r="A3">
        <v>19</v>
      </c>
      <c r="B3">
        <v>26</v>
      </c>
      <c r="C3">
        <v>21</v>
      </c>
      <c r="E3">
        <v>37</v>
      </c>
      <c r="F3">
        <v>24</v>
      </c>
      <c r="G3">
        <v>25</v>
      </c>
      <c r="I3">
        <v>11</v>
      </c>
      <c r="J3">
        <v>16</v>
      </c>
      <c r="K3">
        <v>18</v>
      </c>
    </row>
    <row r="4" spans="1:11">
      <c r="A4">
        <v>20</v>
      </c>
      <c r="B4">
        <v>19</v>
      </c>
      <c r="C4">
        <v>19</v>
      </c>
      <c r="E4">
        <v>24</v>
      </c>
      <c r="F4">
        <v>24</v>
      </c>
      <c r="G4">
        <v>26</v>
      </c>
      <c r="I4">
        <v>13</v>
      </c>
      <c r="J4">
        <v>12</v>
      </c>
      <c r="K4">
        <v>15</v>
      </c>
    </row>
    <row r="5" spans="1:11">
      <c r="A5">
        <v>23</v>
      </c>
      <c r="B5">
        <v>24</v>
      </c>
      <c r="C5">
        <v>20</v>
      </c>
      <c r="E5">
        <v>32</v>
      </c>
      <c r="F5">
        <v>39</v>
      </c>
      <c r="G5">
        <v>17</v>
      </c>
      <c r="I5">
        <v>8</v>
      </c>
      <c r="J5">
        <v>18</v>
      </c>
      <c r="K5">
        <v>9</v>
      </c>
    </row>
    <row r="6" spans="1:11">
      <c r="A6">
        <v>23</v>
      </c>
      <c r="B6">
        <v>24</v>
      </c>
      <c r="C6">
        <v>17</v>
      </c>
      <c r="E6">
        <v>30</v>
      </c>
      <c r="F6">
        <v>36</v>
      </c>
      <c r="G6">
        <v>30</v>
      </c>
      <c r="I6">
        <v>16</v>
      </c>
      <c r="J6">
        <v>12</v>
      </c>
      <c r="K6">
        <v>11</v>
      </c>
    </row>
    <row r="7" spans="1:11">
      <c r="A7">
        <v>30</v>
      </c>
      <c r="B7">
        <v>23</v>
      </c>
      <c r="C7">
        <v>19</v>
      </c>
      <c r="E7">
        <v>42</v>
      </c>
      <c r="F7">
        <v>30</v>
      </c>
      <c r="G7">
        <v>40</v>
      </c>
      <c r="I7">
        <v>13</v>
      </c>
      <c r="J7">
        <v>16</v>
      </c>
      <c r="K7">
        <v>12</v>
      </c>
    </row>
    <row r="8" spans="1:11">
      <c r="A8">
        <v>23</v>
      </c>
      <c r="B8">
        <v>20</v>
      </c>
      <c r="C8">
        <v>17</v>
      </c>
      <c r="E8">
        <v>52</v>
      </c>
      <c r="F8">
        <v>28</v>
      </c>
      <c r="G8">
        <v>36</v>
      </c>
      <c r="I8">
        <v>18</v>
      </c>
      <c r="J8">
        <v>17</v>
      </c>
      <c r="K8">
        <v>16</v>
      </c>
    </row>
    <row r="9" spans="1:11">
      <c r="A9">
        <v>17</v>
      </c>
      <c r="B9">
        <v>17</v>
      </c>
      <c r="C9">
        <v>17</v>
      </c>
      <c r="E9">
        <v>29</v>
      </c>
      <c r="F9">
        <v>38</v>
      </c>
      <c r="G9">
        <v>26</v>
      </c>
      <c r="I9">
        <v>19</v>
      </c>
      <c r="J9">
        <v>12</v>
      </c>
      <c r="K9">
        <v>19</v>
      </c>
    </row>
    <row r="10" spans="1:11">
      <c r="A10">
        <v>29</v>
      </c>
      <c r="B10">
        <v>26</v>
      </c>
      <c r="C10">
        <v>14</v>
      </c>
      <c r="E10">
        <v>49</v>
      </c>
      <c r="F10">
        <v>45</v>
      </c>
      <c r="G10">
        <v>34</v>
      </c>
      <c r="I10">
        <v>16</v>
      </c>
      <c r="J10">
        <v>9</v>
      </c>
      <c r="K10">
        <v>18</v>
      </c>
    </row>
    <row r="11" spans="1:11">
      <c r="A11">
        <v>30</v>
      </c>
      <c r="B11">
        <v>15</v>
      </c>
      <c r="C11">
        <v>21</v>
      </c>
      <c r="E11">
        <v>22</v>
      </c>
      <c r="F11">
        <v>47</v>
      </c>
      <c r="G11">
        <v>27</v>
      </c>
      <c r="I11">
        <v>14</v>
      </c>
      <c r="J11">
        <v>14</v>
      </c>
      <c r="K11">
        <v>20</v>
      </c>
    </row>
    <row r="12" spans="1:11">
      <c r="A12">
        <v>27</v>
      </c>
      <c r="B12">
        <v>13</v>
      </c>
      <c r="C12">
        <v>26</v>
      </c>
      <c r="E12">
        <v>59</v>
      </c>
      <c r="F12">
        <v>29</v>
      </c>
      <c r="G12">
        <v>38</v>
      </c>
      <c r="I12">
        <v>14</v>
      </c>
      <c r="J12">
        <v>16</v>
      </c>
      <c r="K12">
        <v>17</v>
      </c>
    </row>
    <row r="13" spans="1:11">
      <c r="A13" s="1">
        <f>AVERAGE(A3:C12)</f>
        <v>21.3</v>
      </c>
      <c r="B13">
        <f>LN(A13)</f>
        <v>3.0587070727153796</v>
      </c>
      <c r="E13" s="1">
        <f>AVERAGE(E3:G12)</f>
        <v>33.833333333333336</v>
      </c>
      <c r="F13">
        <f>LN(E13)</f>
        <v>3.5214465098137322</v>
      </c>
      <c r="I13">
        <f>AVERAGE(I3:K12)</f>
        <v>14.633333333333333</v>
      </c>
      <c r="J13">
        <f>LN(I13)</f>
        <v>2.683302031413016</v>
      </c>
    </row>
    <row r="15" spans="1:11">
      <c r="A15" t="s">
        <v>3</v>
      </c>
      <c r="B15" t="s">
        <v>7</v>
      </c>
      <c r="C15" t="s">
        <v>9</v>
      </c>
      <c r="D15" t="s">
        <v>8</v>
      </c>
    </row>
    <row r="16" spans="1:11">
      <c r="A16">
        <f>LN(10)</f>
        <v>2.3025850929940459</v>
      </c>
      <c r="B16">
        <f>(B13-A16)/15*100</f>
        <v>5.0408131981422244</v>
      </c>
      <c r="C16">
        <f>(F13-A16)/15*100</f>
        <v>8.1257427787979086</v>
      </c>
      <c r="D16">
        <f>(J13-A16)/15*100</f>
        <v>2.5381129227931343</v>
      </c>
    </row>
    <row r="18" spans="1:14">
      <c r="B18">
        <f>LN(B19)</f>
        <v>2.3025850929940459</v>
      </c>
      <c r="C18">
        <f t="shared" ref="C18:I18" si="0">LN(C19)</f>
        <v>2.9957322735539909</v>
      </c>
      <c r="D18">
        <f t="shared" si="0"/>
        <v>3.4011973816621555</v>
      </c>
      <c r="E18">
        <f t="shared" si="0"/>
        <v>3.6888794541139363</v>
      </c>
      <c r="F18">
        <f t="shared" si="0"/>
        <v>3.912023005428146</v>
      </c>
      <c r="G18">
        <f t="shared" si="0"/>
        <v>4.3174881135363101</v>
      </c>
      <c r="H18">
        <f t="shared" si="0"/>
        <v>4.6051701859880918</v>
      </c>
      <c r="I18">
        <f t="shared" si="0"/>
        <v>4.8283137373023015</v>
      </c>
      <c r="K18">
        <f>LN(25)</f>
        <v>3.2188758248682006</v>
      </c>
      <c r="L18">
        <f>K18</f>
        <v>3.2188758248682006</v>
      </c>
      <c r="M18">
        <f>L18</f>
        <v>3.2188758248682006</v>
      </c>
      <c r="N18">
        <f>M18</f>
        <v>3.2188758248682006</v>
      </c>
    </row>
    <row r="19" spans="1:14">
      <c r="B19" s="1">
        <v>10</v>
      </c>
      <c r="C19" s="1">
        <v>20</v>
      </c>
      <c r="D19" s="1">
        <v>30</v>
      </c>
      <c r="E19" s="1">
        <v>40</v>
      </c>
      <c r="F19" s="1">
        <v>50</v>
      </c>
      <c r="G19" s="1">
        <v>75</v>
      </c>
      <c r="H19" s="1">
        <v>100</v>
      </c>
      <c r="I19" s="1">
        <v>125</v>
      </c>
      <c r="K19" s="1">
        <v>10</v>
      </c>
      <c r="L19" s="1">
        <v>15</v>
      </c>
      <c r="M19" s="1">
        <v>20</v>
      </c>
      <c r="N19" s="1">
        <v>25</v>
      </c>
    </row>
    <row r="20" spans="1:14">
      <c r="A20" t="s">
        <v>4</v>
      </c>
      <c r="B20">
        <v>30</v>
      </c>
      <c r="C20">
        <v>52</v>
      </c>
      <c r="D20">
        <v>62</v>
      </c>
      <c r="E20">
        <v>78</v>
      </c>
      <c r="F20">
        <v>107</v>
      </c>
      <c r="G20">
        <v>106</v>
      </c>
      <c r="H20">
        <v>126</v>
      </c>
      <c r="I20">
        <v>153</v>
      </c>
      <c r="K20">
        <v>48</v>
      </c>
      <c r="L20">
        <v>44</v>
      </c>
      <c r="M20">
        <v>48</v>
      </c>
      <c r="N20">
        <v>47</v>
      </c>
    </row>
    <row r="21" spans="1:14">
      <c r="A21" t="s">
        <v>4</v>
      </c>
      <c r="B21">
        <v>20</v>
      </c>
      <c r="C21">
        <v>54</v>
      </c>
      <c r="D21">
        <v>61</v>
      </c>
      <c r="E21">
        <v>90</v>
      </c>
      <c r="F21">
        <v>87</v>
      </c>
      <c r="G21">
        <v>98</v>
      </c>
      <c r="H21">
        <v>122</v>
      </c>
      <c r="I21">
        <v>185</v>
      </c>
      <c r="K21">
        <v>47</v>
      </c>
      <c r="L21">
        <v>49</v>
      </c>
      <c r="M21">
        <v>47</v>
      </c>
      <c r="N21">
        <v>50</v>
      </c>
    </row>
    <row r="22" spans="1:14">
      <c r="A22" t="s">
        <v>4</v>
      </c>
      <c r="B22">
        <v>32</v>
      </c>
      <c r="C22">
        <v>38</v>
      </c>
      <c r="D22">
        <v>60</v>
      </c>
      <c r="E22">
        <v>94</v>
      </c>
      <c r="F22">
        <v>106</v>
      </c>
      <c r="G22">
        <v>86</v>
      </c>
      <c r="H22">
        <v>126</v>
      </c>
      <c r="I22">
        <v>163</v>
      </c>
      <c r="K22">
        <v>42</v>
      </c>
      <c r="L22">
        <v>60</v>
      </c>
      <c r="M22">
        <v>35</v>
      </c>
      <c r="N22">
        <v>49</v>
      </c>
    </row>
    <row r="23" spans="1:14">
      <c r="A23" t="s">
        <v>6</v>
      </c>
      <c r="B23">
        <f>AVERAGE(B20:B22)</f>
        <v>27.333333333333332</v>
      </c>
      <c r="C23">
        <f t="shared" ref="C23:I23" si="1">AVERAGE(C20:C22)</f>
        <v>48</v>
      </c>
      <c r="D23">
        <f t="shared" si="1"/>
        <v>61</v>
      </c>
      <c r="E23">
        <f t="shared" si="1"/>
        <v>87.333333333333329</v>
      </c>
      <c r="F23">
        <f t="shared" si="1"/>
        <v>100</v>
      </c>
      <c r="G23">
        <f t="shared" si="1"/>
        <v>96.666666666666671</v>
      </c>
      <c r="H23">
        <f t="shared" si="1"/>
        <v>124.66666666666667</v>
      </c>
      <c r="I23">
        <f t="shared" si="1"/>
        <v>167</v>
      </c>
      <c r="K23">
        <f>AVERAGE(K20:K22)</f>
        <v>45.666666666666664</v>
      </c>
      <c r="L23">
        <f t="shared" ref="L23:N23" si="2">AVERAGE(L20:L22)</f>
        <v>51</v>
      </c>
      <c r="M23">
        <f t="shared" si="2"/>
        <v>43.333333333333336</v>
      </c>
      <c r="N23">
        <f t="shared" si="2"/>
        <v>48.666666666666664</v>
      </c>
    </row>
    <row r="24" spans="1:14">
      <c r="B24">
        <f>LN(B23)</f>
        <v>3.3081069585961433</v>
      </c>
      <c r="C24">
        <f t="shared" ref="C24:I24" si="3">LN(C23)</f>
        <v>3.8712010109078911</v>
      </c>
      <c r="D24">
        <f t="shared" si="3"/>
        <v>4.1108738641733114</v>
      </c>
      <c r="E24">
        <f t="shared" si="3"/>
        <v>4.4697322150929875</v>
      </c>
      <c r="F24">
        <f t="shared" si="3"/>
        <v>4.6051701859880918</v>
      </c>
      <c r="G24">
        <f t="shared" si="3"/>
        <v>4.5712686343124105</v>
      </c>
      <c r="H24">
        <f t="shared" si="3"/>
        <v>4.8256435087464222</v>
      </c>
      <c r="I24">
        <f t="shared" si="3"/>
        <v>5.1179938124167554</v>
      </c>
      <c r="K24">
        <f>LN(K23)</f>
        <v>3.8213686371600151</v>
      </c>
      <c r="L24">
        <f t="shared" ref="L24:M24" si="4">LN(L23)</f>
        <v>3.9318256327243257</v>
      </c>
      <c r="M24">
        <f t="shared" si="4"/>
        <v>3.7689221617874726</v>
      </c>
      <c r="N24">
        <f>LN(N23)</f>
        <v>3.8849943330402268</v>
      </c>
    </row>
    <row r="25" spans="1:14">
      <c r="B25">
        <f>(B24-B18)/15*100</f>
        <v>6.7034791040139829</v>
      </c>
      <c r="C25">
        <f t="shared" ref="C25:I25" si="5">(C24-C18)/15*100</f>
        <v>5.836458249026002</v>
      </c>
      <c r="D25">
        <f t="shared" si="5"/>
        <v>4.7311765500743723</v>
      </c>
      <c r="E25">
        <f t="shared" si="5"/>
        <v>5.205685073193675</v>
      </c>
      <c r="F25">
        <f t="shared" si="5"/>
        <v>4.6209812037329723</v>
      </c>
      <c r="G25">
        <f t="shared" si="5"/>
        <v>1.6918701385073356</v>
      </c>
      <c r="H25">
        <f t="shared" si="5"/>
        <v>1.4698221517222028</v>
      </c>
      <c r="I25">
        <f t="shared" si="5"/>
        <v>1.9312005007630262</v>
      </c>
      <c r="K25">
        <f>(K24-K18)/15*100</f>
        <v>4.016618748612097</v>
      </c>
      <c r="L25">
        <f t="shared" ref="L25:N25" si="6">(L24-L18)/15*100</f>
        <v>4.7529987190408347</v>
      </c>
      <c r="M25">
        <f t="shared" si="6"/>
        <v>3.666975579461814</v>
      </c>
      <c r="N25">
        <f t="shared" si="6"/>
        <v>4.4407900544801748</v>
      </c>
    </row>
    <row r="27" spans="1:14">
      <c r="A27" t="s">
        <v>5</v>
      </c>
      <c r="B27">
        <v>21</v>
      </c>
      <c r="C27">
        <v>37</v>
      </c>
      <c r="D27">
        <v>44</v>
      </c>
      <c r="E27">
        <v>60</v>
      </c>
      <c r="F27">
        <v>77</v>
      </c>
      <c r="G27">
        <v>101</v>
      </c>
      <c r="H27">
        <v>139</v>
      </c>
      <c r="I27">
        <v>165</v>
      </c>
      <c r="K27">
        <v>52</v>
      </c>
      <c r="L27">
        <v>45</v>
      </c>
      <c r="M27">
        <v>36</v>
      </c>
      <c r="N27">
        <v>40</v>
      </c>
    </row>
    <row r="28" spans="1:14">
      <c r="A28" t="s">
        <v>5</v>
      </c>
      <c r="B28">
        <v>18</v>
      </c>
      <c r="C28">
        <v>37</v>
      </c>
      <c r="D28">
        <v>50</v>
      </c>
      <c r="E28">
        <v>67</v>
      </c>
      <c r="F28">
        <v>86</v>
      </c>
      <c r="G28">
        <v>117</v>
      </c>
      <c r="H28">
        <v>131</v>
      </c>
      <c r="I28">
        <v>194</v>
      </c>
      <c r="K28">
        <v>50</v>
      </c>
      <c r="L28">
        <v>37</v>
      </c>
      <c r="M28">
        <v>44</v>
      </c>
      <c r="N28">
        <v>40</v>
      </c>
    </row>
    <row r="29" spans="1:14">
      <c r="A29" t="s">
        <v>5</v>
      </c>
      <c r="B29">
        <v>19</v>
      </c>
      <c r="C29">
        <v>46</v>
      </c>
      <c r="D29">
        <v>42</v>
      </c>
      <c r="E29">
        <v>69</v>
      </c>
      <c r="F29">
        <v>78</v>
      </c>
      <c r="G29">
        <v>108</v>
      </c>
      <c r="H29">
        <v>125</v>
      </c>
      <c r="I29">
        <v>203</v>
      </c>
      <c r="K29">
        <v>44</v>
      </c>
      <c r="L29">
        <v>37</v>
      </c>
      <c r="M29">
        <v>42</v>
      </c>
      <c r="N29">
        <v>49</v>
      </c>
    </row>
    <row r="30" spans="1:14">
      <c r="B30">
        <f>AVERAGE(B27:B29)</f>
        <v>19.333333333333332</v>
      </c>
      <c r="C30">
        <f t="shared" ref="C30:I30" si="7">AVERAGE(C27:C29)</f>
        <v>40</v>
      </c>
      <c r="D30">
        <f t="shared" si="7"/>
        <v>45.333333333333336</v>
      </c>
      <c r="E30">
        <f t="shared" si="7"/>
        <v>65.333333333333329</v>
      </c>
      <c r="F30">
        <f t="shared" si="7"/>
        <v>80.333333333333329</v>
      </c>
      <c r="G30">
        <f t="shared" si="7"/>
        <v>108.66666666666667</v>
      </c>
      <c r="H30">
        <f t="shared" si="7"/>
        <v>131.66666666666666</v>
      </c>
      <c r="I30">
        <f t="shared" si="7"/>
        <v>187.33333333333334</v>
      </c>
      <c r="K30">
        <f>AVERAGE(K27:K29)</f>
        <v>48.666666666666664</v>
      </c>
      <c r="L30">
        <f t="shared" ref="L30:N30" si="8">AVERAGE(L27:L29)</f>
        <v>39.666666666666664</v>
      </c>
      <c r="M30">
        <f t="shared" si="8"/>
        <v>40.666666666666664</v>
      </c>
      <c r="N30">
        <f t="shared" si="8"/>
        <v>43</v>
      </c>
    </row>
    <row r="31" spans="1:14">
      <c r="B31">
        <f>LN(B30)</f>
        <v>2.9618307218783095</v>
      </c>
      <c r="C31">
        <f t="shared" ref="C31:I31" si="9">LN(C30)</f>
        <v>3.6888794541139363</v>
      </c>
      <c r="D31">
        <f t="shared" si="9"/>
        <v>3.8140425970679424</v>
      </c>
      <c r="E31">
        <f t="shared" si="9"/>
        <v>4.1795023705624077</v>
      </c>
      <c r="F31">
        <f t="shared" si="9"/>
        <v>4.3861846448225457</v>
      </c>
      <c r="G31">
        <f t="shared" si="9"/>
        <v>4.6882850926985977</v>
      </c>
      <c r="H31">
        <f t="shared" si="9"/>
        <v>4.880273476233012</v>
      </c>
      <c r="I31">
        <f t="shared" si="9"/>
        <v>5.2328895612255817</v>
      </c>
      <c r="K31">
        <f>LN(K30)</f>
        <v>3.8849943330402268</v>
      </c>
      <c r="L31">
        <f t="shared" ref="L31:M31" si="10">LN(L30)</f>
        <v>3.6805112044434196</v>
      </c>
      <c r="M31">
        <f t="shared" si="10"/>
        <v>3.7054087560651467</v>
      </c>
      <c r="N31">
        <f>LN(N30)</f>
        <v>3.7612001156935624</v>
      </c>
    </row>
    <row r="32" spans="1:14">
      <c r="B32">
        <f>(B31-B18)/15*100</f>
        <v>4.3949708592284242</v>
      </c>
      <c r="C32">
        <f t="shared" ref="C32:I32" si="11">(C31-C18)/15*100</f>
        <v>4.6209812037329687</v>
      </c>
      <c r="D32">
        <f t="shared" si="11"/>
        <v>2.7523014360385791</v>
      </c>
      <c r="E32">
        <f t="shared" si="11"/>
        <v>3.2708194429898101</v>
      </c>
      <c r="F32">
        <f t="shared" si="11"/>
        <v>3.1610775959626651</v>
      </c>
      <c r="G32">
        <f t="shared" si="11"/>
        <v>2.4719798610819175</v>
      </c>
      <c r="H32">
        <f t="shared" si="11"/>
        <v>1.8340219349661346</v>
      </c>
      <c r="I32">
        <f t="shared" si="11"/>
        <v>2.6971721594885345</v>
      </c>
      <c r="K32">
        <f>(K31-K18)/15*100</f>
        <v>4.4407900544801748</v>
      </c>
      <c r="L32">
        <f t="shared" ref="L32:N32" si="12">(L31-L18)/15*100</f>
        <v>3.0775691971681272</v>
      </c>
      <c r="M32">
        <f t="shared" si="12"/>
        <v>3.2435528746463076</v>
      </c>
      <c r="N32">
        <f t="shared" si="12"/>
        <v>3.615495272169079</v>
      </c>
    </row>
    <row r="35" spans="1:19">
      <c r="B35" s="1">
        <v>10</v>
      </c>
      <c r="C35" s="1">
        <v>20</v>
      </c>
      <c r="D35" s="1">
        <v>30</v>
      </c>
      <c r="E35" s="1">
        <v>40</v>
      </c>
      <c r="F35" s="1">
        <v>50</v>
      </c>
      <c r="G35" s="1">
        <v>75</v>
      </c>
      <c r="H35" s="1">
        <v>100</v>
      </c>
      <c r="I35" s="1">
        <v>125</v>
      </c>
      <c r="J35" s="1"/>
      <c r="L35" s="1">
        <v>10</v>
      </c>
      <c r="M35" s="1">
        <v>20</v>
      </c>
      <c r="N35" s="1">
        <v>30</v>
      </c>
      <c r="O35" s="1">
        <v>40</v>
      </c>
      <c r="P35" s="1">
        <v>50</v>
      </c>
      <c r="Q35" s="1">
        <v>75</v>
      </c>
      <c r="R35" s="1">
        <v>100</v>
      </c>
      <c r="S35" s="1">
        <v>125</v>
      </c>
    </row>
    <row r="36" spans="1:19">
      <c r="A36" t="s">
        <v>7</v>
      </c>
      <c r="B36">
        <f>B25</f>
        <v>6.7034791040139829</v>
      </c>
      <c r="C36">
        <f t="shared" ref="C36:I36" si="13">C25</f>
        <v>5.836458249026002</v>
      </c>
      <c r="D36">
        <f t="shared" si="13"/>
        <v>4.7311765500743723</v>
      </c>
      <c r="E36">
        <f t="shared" si="13"/>
        <v>5.205685073193675</v>
      </c>
      <c r="F36">
        <f t="shared" si="13"/>
        <v>4.6209812037329723</v>
      </c>
      <c r="G36">
        <f t="shared" si="13"/>
        <v>1.6918701385073356</v>
      </c>
      <c r="H36">
        <f t="shared" si="13"/>
        <v>1.4698221517222028</v>
      </c>
      <c r="I36">
        <f t="shared" si="13"/>
        <v>1.9312005007630262</v>
      </c>
      <c r="K36" t="s">
        <v>7</v>
      </c>
      <c r="L36">
        <f>B23-L35</f>
        <v>17.333333333333332</v>
      </c>
      <c r="M36">
        <f t="shared" ref="M36:S36" si="14">C23-M35</f>
        <v>28</v>
      </c>
      <c r="N36">
        <f t="shared" si="14"/>
        <v>31</v>
      </c>
      <c r="O36">
        <f t="shared" si="14"/>
        <v>47.333333333333329</v>
      </c>
      <c r="P36">
        <f t="shared" si="14"/>
        <v>50</v>
      </c>
      <c r="Q36">
        <f t="shared" si="14"/>
        <v>21.666666666666671</v>
      </c>
      <c r="R36">
        <f t="shared" si="14"/>
        <v>24.666666666666671</v>
      </c>
      <c r="S36">
        <f t="shared" si="14"/>
        <v>42</v>
      </c>
    </row>
    <row r="37" spans="1:19">
      <c r="A37" t="s">
        <v>8</v>
      </c>
      <c r="B37">
        <f>B32</f>
        <v>4.3949708592284242</v>
      </c>
      <c r="C37">
        <f t="shared" ref="C37:I37" si="15">C32</f>
        <v>4.6209812037329687</v>
      </c>
      <c r="D37">
        <f t="shared" si="15"/>
        <v>2.7523014360385791</v>
      </c>
      <c r="E37">
        <f t="shared" si="15"/>
        <v>3.2708194429898101</v>
      </c>
      <c r="F37">
        <f t="shared" si="15"/>
        <v>3.1610775959626651</v>
      </c>
      <c r="G37">
        <f t="shared" si="15"/>
        <v>2.4719798610819175</v>
      </c>
      <c r="H37">
        <f t="shared" si="15"/>
        <v>1.8340219349661346</v>
      </c>
      <c r="I37">
        <f t="shared" si="15"/>
        <v>2.6971721594885345</v>
      </c>
      <c r="K37" t="s">
        <v>8</v>
      </c>
      <c r="L37">
        <f>B30-L35</f>
        <v>9.3333333333333321</v>
      </c>
      <c r="M37">
        <f t="shared" ref="M37:S37" si="16">C30-M35</f>
        <v>20</v>
      </c>
      <c r="N37">
        <f t="shared" si="16"/>
        <v>15.333333333333336</v>
      </c>
      <c r="O37">
        <f t="shared" si="16"/>
        <v>25.333333333333329</v>
      </c>
      <c r="P37">
        <f t="shared" si="16"/>
        <v>30.333333333333329</v>
      </c>
      <c r="Q37">
        <f t="shared" si="16"/>
        <v>33.666666666666671</v>
      </c>
      <c r="R37">
        <f t="shared" si="16"/>
        <v>31.666666666666657</v>
      </c>
      <c r="S37">
        <f t="shared" si="16"/>
        <v>62.333333333333343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3"/>
  <sheetViews>
    <sheetView topLeftCell="C21" workbookViewId="0">
      <selection activeCell="S36" sqref="S36"/>
    </sheetView>
  </sheetViews>
  <sheetFormatPr defaultRowHeight="15"/>
  <cols>
    <col min="3" max="3" width="12.85546875" customWidth="1"/>
    <col min="16" max="16" width="14.140625" customWidth="1"/>
  </cols>
  <sheetData>
    <row r="1" spans="1:15">
      <c r="A1" t="s">
        <v>4</v>
      </c>
      <c r="F1" t="s">
        <v>5</v>
      </c>
      <c r="K1" t="s">
        <v>9</v>
      </c>
    </row>
    <row r="3" spans="1:15">
      <c r="A3">
        <v>29</v>
      </c>
      <c r="B3">
        <v>32</v>
      </c>
      <c r="C3">
        <v>39</v>
      </c>
      <c r="F3">
        <v>12</v>
      </c>
      <c r="G3">
        <v>17</v>
      </c>
      <c r="H3">
        <v>20</v>
      </c>
      <c r="K3">
        <v>50</v>
      </c>
      <c r="L3">
        <v>37</v>
      </c>
      <c r="M3">
        <v>48</v>
      </c>
    </row>
    <row r="4" spans="1:15">
      <c r="A4">
        <v>26</v>
      </c>
      <c r="B4">
        <v>24</v>
      </c>
      <c r="C4">
        <v>53</v>
      </c>
      <c r="F4">
        <v>25</v>
      </c>
      <c r="G4">
        <v>21</v>
      </c>
      <c r="H4">
        <v>18</v>
      </c>
      <c r="K4">
        <v>49</v>
      </c>
      <c r="L4">
        <v>35</v>
      </c>
      <c r="M4">
        <v>50</v>
      </c>
    </row>
    <row r="5" spans="1:15">
      <c r="A5">
        <v>24</v>
      </c>
      <c r="B5">
        <v>39</v>
      </c>
      <c r="C5">
        <v>49</v>
      </c>
      <c r="F5">
        <v>18</v>
      </c>
      <c r="G5">
        <v>26</v>
      </c>
      <c r="H5">
        <v>29</v>
      </c>
      <c r="K5">
        <v>46</v>
      </c>
      <c r="L5">
        <v>59</v>
      </c>
      <c r="M5">
        <v>48</v>
      </c>
    </row>
    <row r="6" spans="1:15">
      <c r="A6">
        <v>33</v>
      </c>
      <c r="B6">
        <v>40</v>
      </c>
      <c r="C6">
        <v>93</v>
      </c>
      <c r="F6">
        <v>19</v>
      </c>
      <c r="G6">
        <v>15</v>
      </c>
      <c r="H6">
        <v>23</v>
      </c>
      <c r="K6">
        <v>48</v>
      </c>
      <c r="L6">
        <v>36</v>
      </c>
      <c r="M6">
        <v>45</v>
      </c>
    </row>
    <row r="7" spans="1:15">
      <c r="A7">
        <v>43</v>
      </c>
      <c r="B7">
        <v>59</v>
      </c>
      <c r="C7">
        <v>33</v>
      </c>
      <c r="F7">
        <v>15</v>
      </c>
      <c r="G7">
        <v>20</v>
      </c>
      <c r="H7">
        <v>10</v>
      </c>
      <c r="K7">
        <v>40</v>
      </c>
      <c r="L7">
        <v>33</v>
      </c>
      <c r="M7">
        <v>42</v>
      </c>
    </row>
    <row r="8" spans="1:15">
      <c r="A8">
        <v>25</v>
      </c>
      <c r="B8">
        <v>34</v>
      </c>
      <c r="C8">
        <v>20</v>
      </c>
      <c r="F8">
        <v>29</v>
      </c>
      <c r="G8">
        <v>18</v>
      </c>
      <c r="H8">
        <v>17</v>
      </c>
      <c r="K8">
        <v>49</v>
      </c>
      <c r="L8">
        <v>46</v>
      </c>
      <c r="M8">
        <v>57</v>
      </c>
    </row>
    <row r="9" spans="1:15">
      <c r="A9">
        <v>25</v>
      </c>
      <c r="B9">
        <v>39</v>
      </c>
      <c r="C9">
        <v>44</v>
      </c>
      <c r="F9">
        <v>28</v>
      </c>
      <c r="G9">
        <v>14</v>
      </c>
      <c r="H9">
        <v>11</v>
      </c>
      <c r="K9">
        <v>38</v>
      </c>
      <c r="L9">
        <v>47</v>
      </c>
      <c r="M9">
        <v>39</v>
      </c>
    </row>
    <row r="10" spans="1:15">
      <c r="A10">
        <v>25</v>
      </c>
      <c r="B10">
        <v>55</v>
      </c>
      <c r="C10">
        <v>52</v>
      </c>
      <c r="F10">
        <v>12</v>
      </c>
      <c r="G10">
        <v>22</v>
      </c>
      <c r="H10">
        <v>18</v>
      </c>
      <c r="K10">
        <v>40</v>
      </c>
      <c r="L10">
        <v>59</v>
      </c>
      <c r="M10">
        <v>46</v>
      </c>
    </row>
    <row r="11" spans="1:15">
      <c r="A11">
        <v>25</v>
      </c>
      <c r="B11">
        <v>53</v>
      </c>
      <c r="C11">
        <v>69</v>
      </c>
      <c r="F11">
        <v>31</v>
      </c>
      <c r="G11">
        <v>16</v>
      </c>
      <c r="H11">
        <v>67</v>
      </c>
      <c r="K11">
        <v>29</v>
      </c>
      <c r="L11">
        <v>40</v>
      </c>
      <c r="M11">
        <v>64</v>
      </c>
    </row>
    <row r="12" spans="1:15">
      <c r="A12">
        <v>29</v>
      </c>
      <c r="B12">
        <v>42</v>
      </c>
      <c r="C12">
        <v>34</v>
      </c>
      <c r="F12">
        <v>26</v>
      </c>
      <c r="G12">
        <v>17</v>
      </c>
      <c r="H12">
        <v>40</v>
      </c>
      <c r="K12">
        <v>45</v>
      </c>
      <c r="L12">
        <v>54</v>
      </c>
      <c r="M12">
        <v>42</v>
      </c>
    </row>
    <row r="13" spans="1:15">
      <c r="A13" s="1">
        <f>AVERAGE(A3:A12)</f>
        <v>28.4</v>
      </c>
      <c r="B13" s="1">
        <f t="shared" ref="B13:C13" si="0">AVERAGE(B3:B12)</f>
        <v>41.7</v>
      </c>
      <c r="C13" s="1">
        <f t="shared" si="0"/>
        <v>48.6</v>
      </c>
      <c r="D13" s="1">
        <f>AVERAGE(A13:C13)</f>
        <v>39.566666666666663</v>
      </c>
      <c r="E13" s="1"/>
      <c r="F13" s="1">
        <f>AVERAGE(F3:F12)</f>
        <v>21.5</v>
      </c>
      <c r="G13" s="1">
        <f t="shared" ref="G13:H13" si="1">AVERAGE(G3:G12)</f>
        <v>18.600000000000001</v>
      </c>
      <c r="H13" s="1">
        <f t="shared" si="1"/>
        <v>25.3</v>
      </c>
      <c r="I13" s="1">
        <f>AVERAGE(F13:H13)</f>
        <v>21.8</v>
      </c>
      <c r="K13" s="1">
        <f>AVERAGE(K3:K12)</f>
        <v>43.4</v>
      </c>
      <c r="L13" s="1">
        <f t="shared" ref="L13:M13" si="2">AVERAGE(L3:L12)</f>
        <v>44.6</v>
      </c>
      <c r="M13" s="1">
        <f t="shared" si="2"/>
        <v>48.1</v>
      </c>
      <c r="N13" s="1">
        <f>AVERAGE(K13:M13)</f>
        <v>45.366666666666667</v>
      </c>
    </row>
    <row r="14" spans="1:15">
      <c r="A14">
        <f>A13-10</f>
        <v>18.399999999999999</v>
      </c>
      <c r="B14">
        <f t="shared" ref="B14:C14" si="3">B13-10</f>
        <v>31.700000000000003</v>
      </c>
      <c r="C14">
        <f t="shared" si="3"/>
        <v>38.6</v>
      </c>
      <c r="D14">
        <f>AVERAGE(A14:C14)</f>
        <v>29.566666666666666</v>
      </c>
      <c r="E14">
        <f>LN(D14)</f>
        <v>3.3866476006474242</v>
      </c>
      <c r="F14">
        <f>F13-5</f>
        <v>16.5</v>
      </c>
      <c r="G14">
        <f t="shared" ref="G14:H14" si="4">G13-5</f>
        <v>13.600000000000001</v>
      </c>
      <c r="H14">
        <f t="shared" si="4"/>
        <v>20.3</v>
      </c>
      <c r="I14">
        <f>AVERAGE(F14:H14)</f>
        <v>16.8</v>
      </c>
      <c r="J14">
        <f>LN(I14)</f>
        <v>2.8213788864092133</v>
      </c>
      <c r="K14">
        <f>K13-25</f>
        <v>18.399999999999999</v>
      </c>
      <c r="L14">
        <f t="shared" ref="L14:M14" si="5">L13-25</f>
        <v>19.600000000000001</v>
      </c>
      <c r="M14">
        <f t="shared" si="5"/>
        <v>23.1</v>
      </c>
      <c r="N14">
        <f>AVERAGE(K14:M14)</f>
        <v>20.366666666666667</v>
      </c>
      <c r="O14">
        <f>LN(N14)</f>
        <v>3.0138995775094402</v>
      </c>
    </row>
    <row r="15" spans="1:15">
      <c r="A15">
        <f>LN(A14)</f>
        <v>2.91235066461494</v>
      </c>
      <c r="B15">
        <f t="shared" ref="B15:C15" si="6">LN(B14)</f>
        <v>3.4563166808832348</v>
      </c>
      <c r="C15">
        <f t="shared" si="6"/>
        <v>3.6532522764707851</v>
      </c>
      <c r="F15">
        <f>LN(F14)</f>
        <v>2.8033603809065348</v>
      </c>
      <c r="G15">
        <f t="shared" ref="G15:H15" si="7">LN(G14)</f>
        <v>2.6100697927420065</v>
      </c>
      <c r="H15">
        <f t="shared" si="7"/>
        <v>3.0106208860477417</v>
      </c>
      <c r="K15">
        <f>LN(K14)</f>
        <v>2.91235066461494</v>
      </c>
      <c r="L15">
        <f t="shared" ref="L15:M15" si="8">LN(L14)</f>
        <v>2.9755295662364718</v>
      </c>
      <c r="M15">
        <f t="shared" si="8"/>
        <v>3.1398326175277478</v>
      </c>
    </row>
    <row r="19" spans="1:20">
      <c r="A19" t="s">
        <v>3</v>
      </c>
      <c r="B19" t="s">
        <v>11</v>
      </c>
      <c r="C19" t="s">
        <v>10</v>
      </c>
      <c r="D19" t="s">
        <v>9</v>
      </c>
    </row>
    <row r="20" spans="1:20">
      <c r="A20">
        <f>LN(10)</f>
        <v>2.3025850929940459</v>
      </c>
      <c r="B20">
        <f>(E14-A20)/30*100</f>
        <v>3.6135416921779275</v>
      </c>
      <c r="C20">
        <f>(J14-A20)/30*100</f>
        <v>1.7293126447172247</v>
      </c>
      <c r="D20">
        <f>(O14-A20)/30*100</f>
        <v>2.371048281717981</v>
      </c>
    </row>
    <row r="23" spans="1:20">
      <c r="B23">
        <f>LN(B24)</f>
        <v>2.3025850929940459</v>
      </c>
      <c r="C23">
        <f t="shared" ref="C23:I23" si="9">LN(C24)</f>
        <v>2.9957322735539909</v>
      </c>
      <c r="D23">
        <f t="shared" si="9"/>
        <v>3.4011973816621555</v>
      </c>
      <c r="E23">
        <f t="shared" si="9"/>
        <v>3.6888794541139363</v>
      </c>
      <c r="F23">
        <f t="shared" si="9"/>
        <v>3.912023005428146</v>
      </c>
      <c r="G23">
        <f t="shared" si="9"/>
        <v>4.3174881135363101</v>
      </c>
      <c r="H23">
        <f t="shared" si="9"/>
        <v>4.6051701859880918</v>
      </c>
      <c r="I23">
        <f t="shared" si="9"/>
        <v>4.8283137373023015</v>
      </c>
      <c r="K23">
        <f>LN(25)</f>
        <v>3.2188758248682006</v>
      </c>
      <c r="L23">
        <f>K23</f>
        <v>3.2188758248682006</v>
      </c>
      <c r="M23">
        <f>L23</f>
        <v>3.2188758248682006</v>
      </c>
      <c r="N23">
        <f>M23</f>
        <v>3.2188758248682006</v>
      </c>
      <c r="Q23">
        <v>10</v>
      </c>
      <c r="R23">
        <v>15</v>
      </c>
      <c r="S23">
        <v>20</v>
      </c>
      <c r="T23">
        <v>25</v>
      </c>
    </row>
    <row r="24" spans="1:20">
      <c r="B24" s="1">
        <v>10</v>
      </c>
      <c r="C24" s="1">
        <v>20</v>
      </c>
      <c r="D24" s="1">
        <v>30</v>
      </c>
      <c r="E24" s="1">
        <v>40</v>
      </c>
      <c r="F24" s="1">
        <v>50</v>
      </c>
      <c r="G24" s="1">
        <v>75</v>
      </c>
      <c r="H24" s="1">
        <v>100</v>
      </c>
      <c r="I24" s="1">
        <v>125</v>
      </c>
      <c r="K24" s="1">
        <v>10</v>
      </c>
      <c r="L24" s="1">
        <v>15</v>
      </c>
      <c r="M24" s="1">
        <v>20</v>
      </c>
      <c r="N24" s="1">
        <v>25</v>
      </c>
      <c r="P24" t="s">
        <v>12</v>
      </c>
      <c r="Q24">
        <f>N30</f>
        <v>3.3679601841775688</v>
      </c>
      <c r="R24">
        <f>K30</f>
        <v>3.6915396798169748</v>
      </c>
      <c r="S24">
        <f>L30</f>
        <v>2.6882528862231636</v>
      </c>
      <c r="T24">
        <f>M30</f>
        <v>2.1277964802165026</v>
      </c>
    </row>
    <row r="25" spans="1:20">
      <c r="A25" t="s">
        <v>4</v>
      </c>
      <c r="B25">
        <v>34</v>
      </c>
      <c r="C25">
        <v>48</v>
      </c>
      <c r="D25">
        <v>50</v>
      </c>
      <c r="E25">
        <v>85</v>
      </c>
      <c r="F25">
        <v>104</v>
      </c>
      <c r="G25">
        <v>132</v>
      </c>
      <c r="H25">
        <v>189</v>
      </c>
      <c r="I25">
        <v>224</v>
      </c>
      <c r="K25">
        <v>70</v>
      </c>
      <c r="L25">
        <v>48</v>
      </c>
      <c r="M25">
        <v>28</v>
      </c>
      <c r="N25">
        <v>40</v>
      </c>
      <c r="P25" t="s">
        <v>8</v>
      </c>
      <c r="Q25">
        <f>N38</f>
        <v>2.8052239522607283</v>
      </c>
      <c r="R25">
        <f>K38</f>
        <v>3.269430843372422</v>
      </c>
      <c r="S25">
        <f>L38</f>
        <v>2.991492146908918</v>
      </c>
      <c r="T25">
        <f>M38</f>
        <v>2.2431482441414197</v>
      </c>
    </row>
    <row r="26" spans="1:20">
      <c r="A26" t="s">
        <v>4</v>
      </c>
      <c r="B26">
        <v>20</v>
      </c>
      <c r="C26">
        <v>57</v>
      </c>
      <c r="D26">
        <v>66</v>
      </c>
      <c r="E26">
        <v>89</v>
      </c>
      <c r="F26">
        <v>105</v>
      </c>
      <c r="G26">
        <v>155</v>
      </c>
      <c r="H26">
        <v>179</v>
      </c>
      <c r="I26">
        <v>241</v>
      </c>
      <c r="K26">
        <v>86</v>
      </c>
      <c r="L26">
        <v>75</v>
      </c>
      <c r="M26">
        <v>59</v>
      </c>
      <c r="N26">
        <v>87</v>
      </c>
    </row>
    <row r="27" spans="1:20">
      <c r="A27" t="s">
        <v>4</v>
      </c>
      <c r="B27">
        <v>33</v>
      </c>
      <c r="C27">
        <v>59</v>
      </c>
      <c r="D27">
        <v>65</v>
      </c>
      <c r="E27">
        <v>99</v>
      </c>
      <c r="F27">
        <v>101</v>
      </c>
      <c r="G27">
        <v>146</v>
      </c>
      <c r="H27">
        <v>174</v>
      </c>
      <c r="I27">
        <v>239</v>
      </c>
      <c r="K27">
        <v>71</v>
      </c>
      <c r="L27">
        <v>45</v>
      </c>
      <c r="M27">
        <v>55</v>
      </c>
      <c r="N27">
        <v>79</v>
      </c>
    </row>
    <row r="28" spans="1:20">
      <c r="A28" t="s">
        <v>6</v>
      </c>
      <c r="B28">
        <f>AVERAGE(B25:B27)</f>
        <v>29</v>
      </c>
      <c r="C28">
        <f t="shared" ref="C28:I28" si="10">AVERAGE(C25:C27)</f>
        <v>54.666666666666664</v>
      </c>
      <c r="D28">
        <f t="shared" si="10"/>
        <v>60.333333333333336</v>
      </c>
      <c r="E28">
        <f t="shared" si="10"/>
        <v>91</v>
      </c>
      <c r="F28">
        <f t="shared" si="10"/>
        <v>103.33333333333333</v>
      </c>
      <c r="G28">
        <f t="shared" si="10"/>
        <v>144.33333333333334</v>
      </c>
      <c r="H28">
        <f t="shared" si="10"/>
        <v>180.66666666666666</v>
      </c>
      <c r="I28">
        <f t="shared" si="10"/>
        <v>234.66666666666666</v>
      </c>
      <c r="K28">
        <f>AVERAGE(K25:K27)</f>
        <v>75.666666666666671</v>
      </c>
      <c r="L28">
        <f t="shared" ref="L28:N28" si="11">AVERAGE(L25:L27)</f>
        <v>56</v>
      </c>
      <c r="M28">
        <f t="shared" si="11"/>
        <v>47.333333333333336</v>
      </c>
      <c r="N28">
        <f t="shared" si="11"/>
        <v>68.666666666666671</v>
      </c>
    </row>
    <row r="29" spans="1:20">
      <c r="B29">
        <f>LN(B28)</f>
        <v>3.3672958299864741</v>
      </c>
      <c r="C29">
        <f t="shared" ref="C29:I29" si="12">LN(C28)</f>
        <v>4.0012541391560887</v>
      </c>
      <c r="D29">
        <f t="shared" si="12"/>
        <v>4.0998847425977161</v>
      </c>
      <c r="E29">
        <f t="shared" si="12"/>
        <v>4.5108595065168497</v>
      </c>
      <c r="F29">
        <f t="shared" si="12"/>
        <v>4.6379600088110822</v>
      </c>
      <c r="G29">
        <f t="shared" si="12"/>
        <v>4.9721254393343806</v>
      </c>
      <c r="H29">
        <f t="shared" si="12"/>
        <v>5.1966537127715364</v>
      </c>
      <c r="I29">
        <f t="shared" si="12"/>
        <v>5.458166067489933</v>
      </c>
      <c r="K29">
        <f>LN(K28)</f>
        <v>4.3263377288132929</v>
      </c>
      <c r="L29">
        <f t="shared" ref="L29:M29" si="13">LN(L28)</f>
        <v>4.0253516907351496</v>
      </c>
      <c r="M29">
        <f t="shared" si="13"/>
        <v>3.8572147689331513</v>
      </c>
      <c r="N29">
        <f>LN(N28)</f>
        <v>4.2292638801214713</v>
      </c>
    </row>
    <row r="30" spans="1:20">
      <c r="B30">
        <f>(B29-B23)/30*100</f>
        <v>3.5490357899747611</v>
      </c>
      <c r="C30">
        <f t="shared" ref="C30:I30" si="14">(C29-C23)/30*100</f>
        <v>3.3517395520069928</v>
      </c>
      <c r="D30">
        <f t="shared" si="14"/>
        <v>2.328957869785202</v>
      </c>
      <c r="E30">
        <f t="shared" si="14"/>
        <v>2.7399335080097118</v>
      </c>
      <c r="F30">
        <f t="shared" si="14"/>
        <v>2.4197900112764539</v>
      </c>
      <c r="G30">
        <f t="shared" si="14"/>
        <v>2.1821244193269016</v>
      </c>
      <c r="H30">
        <f t="shared" si="14"/>
        <v>1.9716117559448152</v>
      </c>
      <c r="I30">
        <f t="shared" si="14"/>
        <v>2.099507767292105</v>
      </c>
      <c r="K30">
        <f>(K29-K23)/30*100</f>
        <v>3.6915396798169748</v>
      </c>
      <c r="L30">
        <f t="shared" ref="L30:N30" si="15">(L29-L23)/30*100</f>
        <v>2.6882528862231636</v>
      </c>
      <c r="M30">
        <f t="shared" si="15"/>
        <v>2.1277964802165026</v>
      </c>
      <c r="N30">
        <f t="shared" si="15"/>
        <v>3.3679601841775688</v>
      </c>
    </row>
    <row r="33" spans="1:19">
      <c r="A33" t="s">
        <v>5</v>
      </c>
      <c r="B33">
        <v>21</v>
      </c>
      <c r="C33">
        <v>56</v>
      </c>
      <c r="D33">
        <v>32</v>
      </c>
      <c r="E33">
        <v>89</v>
      </c>
      <c r="F33">
        <v>111</v>
      </c>
      <c r="G33">
        <v>130</v>
      </c>
      <c r="H33">
        <v>195</v>
      </c>
      <c r="I33">
        <v>275</v>
      </c>
      <c r="K33">
        <v>77</v>
      </c>
      <c r="L33">
        <v>54</v>
      </c>
      <c r="M33">
        <v>48</v>
      </c>
      <c r="N33">
        <v>61</v>
      </c>
    </row>
    <row r="34" spans="1:19">
      <c r="A34" t="s">
        <v>5</v>
      </c>
      <c r="B34">
        <v>21</v>
      </c>
      <c r="C34">
        <v>55</v>
      </c>
      <c r="D34">
        <v>66</v>
      </c>
      <c r="E34">
        <v>76</v>
      </c>
      <c r="F34">
        <v>99</v>
      </c>
      <c r="G34">
        <v>129</v>
      </c>
      <c r="H34">
        <v>177</v>
      </c>
      <c r="I34">
        <v>230</v>
      </c>
      <c r="K34">
        <v>69</v>
      </c>
      <c r="L34">
        <v>73</v>
      </c>
      <c r="M34">
        <v>43</v>
      </c>
      <c r="N34">
        <v>46</v>
      </c>
    </row>
    <row r="35" spans="1:19">
      <c r="A35" t="s">
        <v>5</v>
      </c>
      <c r="B35">
        <v>16</v>
      </c>
      <c r="C35">
        <v>49</v>
      </c>
      <c r="D35">
        <v>76</v>
      </c>
      <c r="E35">
        <v>68</v>
      </c>
      <c r="F35">
        <v>86</v>
      </c>
      <c r="G35">
        <v>152</v>
      </c>
      <c r="H35">
        <v>183</v>
      </c>
      <c r="I35">
        <v>264</v>
      </c>
      <c r="K35">
        <v>54</v>
      </c>
      <c r="L35">
        <v>57</v>
      </c>
      <c r="M35">
        <v>56</v>
      </c>
      <c r="N35">
        <v>67</v>
      </c>
    </row>
    <row r="36" spans="1:19">
      <c r="B36">
        <f>AVERAGE(B33:B35)</f>
        <v>19.333333333333332</v>
      </c>
      <c r="C36">
        <f t="shared" ref="C36:I36" si="16">AVERAGE(C33:C35)</f>
        <v>53.333333333333336</v>
      </c>
      <c r="D36">
        <f t="shared" si="16"/>
        <v>58</v>
      </c>
      <c r="E36">
        <f t="shared" si="16"/>
        <v>77.666666666666671</v>
      </c>
      <c r="F36">
        <f t="shared" si="16"/>
        <v>98.666666666666671</v>
      </c>
      <c r="G36">
        <f t="shared" si="16"/>
        <v>137</v>
      </c>
      <c r="H36">
        <f t="shared" si="16"/>
        <v>185</v>
      </c>
      <c r="I36">
        <f t="shared" si="16"/>
        <v>256.33333333333331</v>
      </c>
      <c r="K36">
        <f>AVERAGE(K33:K35)</f>
        <v>66.666666666666671</v>
      </c>
      <c r="L36">
        <f t="shared" ref="L36:N36" si="17">AVERAGE(L33:L35)</f>
        <v>61.333333333333336</v>
      </c>
      <c r="M36">
        <f t="shared" si="17"/>
        <v>49</v>
      </c>
      <c r="N36">
        <f t="shared" si="17"/>
        <v>58</v>
      </c>
    </row>
    <row r="37" spans="1:19">
      <c r="B37">
        <f>LN(B36)</f>
        <v>2.9618307218783095</v>
      </c>
      <c r="C37">
        <f t="shared" ref="C37:I37" si="18">LN(C36)</f>
        <v>3.9765615265657175</v>
      </c>
      <c r="D37">
        <f t="shared" si="18"/>
        <v>4.0604430105464191</v>
      </c>
      <c r="E37">
        <f t="shared" si="18"/>
        <v>4.352426164897591</v>
      </c>
      <c r="F37">
        <f t="shared" si="18"/>
        <v>4.591747165655951</v>
      </c>
      <c r="G37">
        <f t="shared" si="18"/>
        <v>4.9199809258281251</v>
      </c>
      <c r="H37">
        <f t="shared" si="18"/>
        <v>5.2203558250783244</v>
      </c>
      <c r="I37">
        <f t="shared" si="18"/>
        <v>5.5464786808375344</v>
      </c>
      <c r="K37">
        <f>LN(K36)</f>
        <v>4.1997050778799272</v>
      </c>
      <c r="L37">
        <f t="shared" ref="L37:M37" si="19">LN(L36)</f>
        <v>4.1163234689408759</v>
      </c>
      <c r="M37">
        <f t="shared" si="19"/>
        <v>3.8918202981106265</v>
      </c>
      <c r="N37">
        <f>LN(N36)</f>
        <v>4.0604430105464191</v>
      </c>
    </row>
    <row r="38" spans="1:19">
      <c r="B38">
        <f>(B37-B23)/30*100</f>
        <v>2.1974854296142121</v>
      </c>
      <c r="C38">
        <f t="shared" ref="C38:I38" si="20">(C37-C23)/30*100</f>
        <v>3.269430843372422</v>
      </c>
      <c r="D38">
        <f t="shared" si="20"/>
        <v>2.1974854296142121</v>
      </c>
      <c r="E38">
        <f t="shared" si="20"/>
        <v>2.2118223692788495</v>
      </c>
      <c r="F38">
        <f t="shared" si="20"/>
        <v>2.2657472007593502</v>
      </c>
      <c r="G38">
        <f t="shared" si="20"/>
        <v>2.0083093743060498</v>
      </c>
      <c r="H38">
        <f t="shared" si="20"/>
        <v>2.0506187969674419</v>
      </c>
      <c r="I38">
        <f t="shared" si="20"/>
        <v>2.3938831451174427</v>
      </c>
      <c r="K38">
        <f>(K37-K23)/30*100</f>
        <v>3.269430843372422</v>
      </c>
      <c r="L38">
        <f t="shared" ref="L38:N38" si="21">(L37-L23)/30*100</f>
        <v>2.991492146908918</v>
      </c>
      <c r="M38">
        <f t="shared" si="21"/>
        <v>2.2431482441414197</v>
      </c>
      <c r="N38">
        <f t="shared" si="21"/>
        <v>2.8052239522607283</v>
      </c>
    </row>
    <row r="41" spans="1:19">
      <c r="B41" s="1">
        <v>10</v>
      </c>
      <c r="C41" s="1">
        <v>20</v>
      </c>
      <c r="D41" s="1">
        <v>30</v>
      </c>
      <c r="E41" s="1">
        <v>40</v>
      </c>
      <c r="F41" s="1">
        <v>50</v>
      </c>
      <c r="G41" s="1">
        <v>75</v>
      </c>
      <c r="H41" s="1">
        <v>100</v>
      </c>
      <c r="I41" s="1">
        <v>125</v>
      </c>
      <c r="J41" s="1"/>
      <c r="L41" s="1">
        <v>10</v>
      </c>
      <c r="M41" s="1">
        <v>20</v>
      </c>
      <c r="N41" s="1">
        <v>30</v>
      </c>
      <c r="O41" s="1">
        <v>40</v>
      </c>
      <c r="P41" s="1">
        <v>50</v>
      </c>
      <c r="Q41" s="1">
        <v>75</v>
      </c>
      <c r="R41" s="1">
        <v>100</v>
      </c>
      <c r="S41" s="1">
        <v>125</v>
      </c>
    </row>
    <row r="42" spans="1:19">
      <c r="A42" t="s">
        <v>7</v>
      </c>
      <c r="B42">
        <f>B30</f>
        <v>3.5490357899747611</v>
      </c>
      <c r="C42">
        <f t="shared" ref="C42:I42" si="22">C30</f>
        <v>3.3517395520069928</v>
      </c>
      <c r="D42">
        <f t="shared" si="22"/>
        <v>2.328957869785202</v>
      </c>
      <c r="E42">
        <f t="shared" si="22"/>
        <v>2.7399335080097118</v>
      </c>
      <c r="F42">
        <f t="shared" si="22"/>
        <v>2.4197900112764539</v>
      </c>
      <c r="G42">
        <f t="shared" si="22"/>
        <v>2.1821244193269016</v>
      </c>
      <c r="H42">
        <f t="shared" si="22"/>
        <v>1.9716117559448152</v>
      </c>
      <c r="I42">
        <f t="shared" si="22"/>
        <v>2.099507767292105</v>
      </c>
      <c r="K42" t="s">
        <v>7</v>
      </c>
      <c r="L42">
        <f>B28-L41</f>
        <v>19</v>
      </c>
      <c r="M42">
        <f t="shared" ref="M42:S42" si="23">C28-M41</f>
        <v>34.666666666666664</v>
      </c>
      <c r="N42">
        <f t="shared" si="23"/>
        <v>30.333333333333336</v>
      </c>
      <c r="O42">
        <f t="shared" si="23"/>
        <v>51</v>
      </c>
      <c r="P42">
        <f t="shared" si="23"/>
        <v>53.333333333333329</v>
      </c>
      <c r="Q42">
        <f t="shared" si="23"/>
        <v>69.333333333333343</v>
      </c>
      <c r="R42">
        <f t="shared" si="23"/>
        <v>80.666666666666657</v>
      </c>
      <c r="S42">
        <f t="shared" si="23"/>
        <v>109.66666666666666</v>
      </c>
    </row>
    <row r="43" spans="1:19">
      <c r="A43" t="s">
        <v>8</v>
      </c>
      <c r="B43">
        <f>B38</f>
        <v>2.1974854296142121</v>
      </c>
      <c r="C43">
        <f t="shared" ref="C43:I43" si="24">C38</f>
        <v>3.269430843372422</v>
      </c>
      <c r="D43">
        <f t="shared" si="24"/>
        <v>2.1974854296142121</v>
      </c>
      <c r="E43">
        <f t="shared" si="24"/>
        <v>2.2118223692788495</v>
      </c>
      <c r="F43">
        <f t="shared" si="24"/>
        <v>2.2657472007593502</v>
      </c>
      <c r="G43">
        <f t="shared" si="24"/>
        <v>2.0083093743060498</v>
      </c>
      <c r="H43">
        <f t="shared" si="24"/>
        <v>2.0506187969674419</v>
      </c>
      <c r="I43">
        <f t="shared" si="24"/>
        <v>2.3938831451174427</v>
      </c>
      <c r="K43" t="s">
        <v>8</v>
      </c>
      <c r="L43">
        <f>B36-L41</f>
        <v>9.3333333333333321</v>
      </c>
      <c r="M43">
        <f t="shared" ref="M43:S43" si="25">C36-M41</f>
        <v>33.333333333333336</v>
      </c>
      <c r="N43">
        <f t="shared" si="25"/>
        <v>28</v>
      </c>
      <c r="O43">
        <f t="shared" si="25"/>
        <v>37.666666666666671</v>
      </c>
      <c r="P43">
        <f t="shared" si="25"/>
        <v>48.666666666666671</v>
      </c>
      <c r="Q43">
        <f t="shared" si="25"/>
        <v>62</v>
      </c>
      <c r="R43">
        <f t="shared" si="25"/>
        <v>85</v>
      </c>
      <c r="S43">
        <f t="shared" si="25"/>
        <v>131.33333333333331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7"/>
  <sheetViews>
    <sheetView workbookViewId="0">
      <selection activeCell="F21" sqref="F21"/>
    </sheetView>
  </sheetViews>
  <sheetFormatPr defaultRowHeight="15"/>
  <sheetData>
    <row r="1" spans="1:25">
      <c r="B1">
        <f>LN(B2)</f>
        <v>2.3025850929940459</v>
      </c>
      <c r="E1">
        <f t="shared" ref="E1:W1" si="0">LN(E2)</f>
        <v>2.9957322735539909</v>
      </c>
      <c r="H1">
        <f t="shared" si="0"/>
        <v>3.4011973816621555</v>
      </c>
      <c r="K1">
        <f t="shared" si="0"/>
        <v>3.6888794541139363</v>
      </c>
      <c r="N1">
        <f t="shared" si="0"/>
        <v>3.912023005428146</v>
      </c>
      <c r="Q1">
        <f t="shared" si="0"/>
        <v>4.3174881135363101</v>
      </c>
      <c r="T1">
        <f t="shared" si="0"/>
        <v>4.6051701859880918</v>
      </c>
      <c r="W1">
        <f t="shared" si="0"/>
        <v>4.8283137373023015</v>
      </c>
    </row>
    <row r="2" spans="1:25">
      <c r="B2" s="1">
        <v>10</v>
      </c>
      <c r="C2" s="1"/>
      <c r="D2" s="1"/>
      <c r="E2" s="1">
        <v>20</v>
      </c>
      <c r="F2" s="1"/>
      <c r="G2" s="1"/>
      <c r="H2" s="1">
        <v>30</v>
      </c>
      <c r="I2" s="1"/>
      <c r="J2" s="1"/>
      <c r="K2" s="1">
        <v>40</v>
      </c>
      <c r="L2" s="1"/>
      <c r="M2" s="1"/>
      <c r="N2" s="1">
        <v>50</v>
      </c>
      <c r="O2" s="1"/>
      <c r="P2" s="1"/>
      <c r="Q2" s="1">
        <v>75</v>
      </c>
      <c r="R2" s="1"/>
      <c r="S2" s="1"/>
      <c r="T2" s="1">
        <v>100</v>
      </c>
      <c r="U2" s="1"/>
      <c r="V2" s="1"/>
      <c r="W2" s="1">
        <v>125</v>
      </c>
    </row>
    <row r="3" spans="1:25">
      <c r="A3" t="s">
        <v>4</v>
      </c>
      <c r="B3">
        <v>34</v>
      </c>
      <c r="C3">
        <f>LN(B3)</f>
        <v>3.5263605246161616</v>
      </c>
      <c r="D3">
        <f>(C3-B1)/30*100</f>
        <v>4.0792514387403855</v>
      </c>
      <c r="E3">
        <v>48</v>
      </c>
      <c r="F3">
        <f>LN(E3:E5)</f>
        <v>3.8712010109078911</v>
      </c>
      <c r="G3">
        <f>(F3-E1)/30*100</f>
        <v>2.918229124513001</v>
      </c>
      <c r="H3">
        <v>50</v>
      </c>
      <c r="I3">
        <f>LN(H3)</f>
        <v>3.912023005428146</v>
      </c>
      <c r="J3">
        <f>(I3-H1)/30*100</f>
        <v>1.7027520792199682</v>
      </c>
      <c r="K3">
        <v>85</v>
      </c>
      <c r="L3">
        <f>LN(K3)</f>
        <v>4.4426512564903167</v>
      </c>
      <c r="M3">
        <f>(L3-K1)/30*100</f>
        <v>2.5125726745879349</v>
      </c>
      <c r="N3">
        <v>104</v>
      </c>
      <c r="O3">
        <f>LN(N3)</f>
        <v>4.6443908991413725</v>
      </c>
      <c r="P3">
        <f>(O3-N1)/30*100</f>
        <v>2.4412263123774216</v>
      </c>
      <c r="Q3">
        <v>132</v>
      </c>
      <c r="R3">
        <f>LN(Q3)</f>
        <v>4.8828019225863706</v>
      </c>
      <c r="S3">
        <f>(R3-Q1)/30*100</f>
        <v>1.8843793635002013</v>
      </c>
      <c r="T3">
        <v>189</v>
      </c>
      <c r="U3">
        <f>LN(T3)</f>
        <v>5.2417470150596426</v>
      </c>
      <c r="V3">
        <f>(U3-T1)/30*100</f>
        <v>2.1219227635718361</v>
      </c>
      <c r="W3">
        <v>224</v>
      </c>
      <c r="X3">
        <f>LN(W3)</f>
        <v>5.4116460518550396</v>
      </c>
      <c r="Y3">
        <f>(X3-W1)/30*100</f>
        <v>1.9444410485091268</v>
      </c>
    </row>
    <row r="4" spans="1:25">
      <c r="A4" t="s">
        <v>4</v>
      </c>
      <c r="B4">
        <v>20</v>
      </c>
      <c r="C4">
        <f t="shared" ref="C4:C5" si="1">LN(B4)</f>
        <v>2.9957322735539909</v>
      </c>
      <c r="D4">
        <f>(C4-B1)/30*100</f>
        <v>2.310490601866483</v>
      </c>
      <c r="E4">
        <v>57</v>
      </c>
      <c r="F4">
        <f t="shared" ref="F4:F5" si="2">LN(E4:E6)</f>
        <v>4.0430512678345503</v>
      </c>
      <c r="G4">
        <f>(F4-E1)/30*100</f>
        <v>3.4910633142685312</v>
      </c>
      <c r="H4">
        <v>66</v>
      </c>
      <c r="I4">
        <f t="shared" ref="I4:I5" si="3">LN(H4)</f>
        <v>4.1896547420264252</v>
      </c>
      <c r="J4">
        <f>(I4-H1)/30*100</f>
        <v>2.6281912012142321</v>
      </c>
      <c r="K4">
        <v>89</v>
      </c>
      <c r="L4">
        <f t="shared" ref="L4:L5" si="4">LN(K4)</f>
        <v>4.4886363697321396</v>
      </c>
      <c r="M4">
        <f>(L4-K1)/30*100</f>
        <v>2.6658563853940112</v>
      </c>
      <c r="N4">
        <v>105</v>
      </c>
      <c r="O4">
        <f t="shared" ref="O4:O5" si="5">LN(N4)</f>
        <v>4.6539603501575231</v>
      </c>
      <c r="P4">
        <f>(O4-N1)/30*100</f>
        <v>2.473124482431257</v>
      </c>
      <c r="Q4">
        <v>155</v>
      </c>
      <c r="R4">
        <f t="shared" ref="R4:R5" si="6">LN(Q4)</f>
        <v>5.0434251169192468</v>
      </c>
      <c r="S4">
        <f>(R4-Q1)/30*100</f>
        <v>2.4197900112764557</v>
      </c>
      <c r="T4">
        <v>179</v>
      </c>
      <c r="U4">
        <f t="shared" ref="U4:U5" si="7">LN(T4)</f>
        <v>5.1873858058407549</v>
      </c>
      <c r="V4">
        <f>(U4-T1)/30*100</f>
        <v>1.9407187328422104</v>
      </c>
      <c r="W4">
        <v>241</v>
      </c>
      <c r="X4">
        <f t="shared" ref="X4:X5" si="8">LN(W4)</f>
        <v>5.4847969334906548</v>
      </c>
      <c r="Y4">
        <f>(X4-W1)/30*100</f>
        <v>2.1882773206278445</v>
      </c>
    </row>
    <row r="5" spans="1:25">
      <c r="A5" t="s">
        <v>4</v>
      </c>
      <c r="B5">
        <v>33</v>
      </c>
      <c r="C5">
        <f t="shared" si="1"/>
        <v>3.4965075614664802</v>
      </c>
      <c r="D5">
        <f>(C5-B1)/30*100</f>
        <v>3.9797415615747811</v>
      </c>
      <c r="E5">
        <v>59</v>
      </c>
      <c r="F5">
        <f t="shared" si="2"/>
        <v>4.0775374439057197</v>
      </c>
      <c r="G5">
        <f>(F5-E1)/30*100</f>
        <v>3.6060172345057628</v>
      </c>
      <c r="H5">
        <v>65</v>
      </c>
      <c r="I5">
        <f t="shared" si="3"/>
        <v>4.1743872698956368</v>
      </c>
      <c r="J5">
        <f>(I5-H1)/30*100</f>
        <v>2.5772996274449378</v>
      </c>
      <c r="K5">
        <v>99</v>
      </c>
      <c r="L5">
        <f t="shared" si="4"/>
        <v>4.5951198501345898</v>
      </c>
      <c r="M5">
        <f>(L5-K1)/30*100</f>
        <v>3.0208013200688453</v>
      </c>
      <c r="N5">
        <v>101</v>
      </c>
      <c r="O5">
        <f t="shared" si="5"/>
        <v>4.6151205168412597</v>
      </c>
      <c r="P5">
        <f>(O5-N1)/30*100</f>
        <v>2.3436583713770456</v>
      </c>
      <c r="Q5">
        <v>146</v>
      </c>
      <c r="R5">
        <f t="shared" si="6"/>
        <v>4.9836066217083363</v>
      </c>
      <c r="S5">
        <f>(R5-Q1)/30*100</f>
        <v>2.2203950272400874</v>
      </c>
      <c r="T5">
        <v>174</v>
      </c>
      <c r="U5">
        <f t="shared" si="7"/>
        <v>5.1590552992145291</v>
      </c>
      <c r="V5">
        <f>(U5-T1)/30*100</f>
        <v>1.8462837107547911</v>
      </c>
      <c r="W5">
        <v>239</v>
      </c>
      <c r="X5">
        <f t="shared" si="8"/>
        <v>5.476463551931511</v>
      </c>
      <c r="Y5">
        <f>(X5-W1)/30*100</f>
        <v>2.160499382097365</v>
      </c>
    </row>
    <row r="8" spans="1:25">
      <c r="A8" t="s">
        <v>5</v>
      </c>
      <c r="B8">
        <v>21</v>
      </c>
      <c r="C8">
        <f>LN(B8)</f>
        <v>3.044522437723423</v>
      </c>
      <c r="D8">
        <f>(C8-B1)/30*100</f>
        <v>2.473124482431257</v>
      </c>
      <c r="E8">
        <v>56</v>
      </c>
      <c r="F8">
        <f>LN(E8)</f>
        <v>4.0253516907351496</v>
      </c>
      <c r="G8">
        <f>(F8-E1)/30*100</f>
        <v>3.4320647239371964</v>
      </c>
      <c r="H8">
        <v>32</v>
      </c>
      <c r="I8">
        <f>LN(H8)</f>
        <v>3.4657359027997265</v>
      </c>
      <c r="J8">
        <f>(I8-H1)/30*100</f>
        <v>0.21512840379190362</v>
      </c>
      <c r="K8">
        <v>89</v>
      </c>
      <c r="L8">
        <f>LN(K8)</f>
        <v>4.4886363697321396</v>
      </c>
      <c r="M8">
        <f>(L8-K1)/30*100</f>
        <v>2.6658563853940112</v>
      </c>
      <c r="N8">
        <v>111</v>
      </c>
      <c r="O8">
        <f>LN(N8)</f>
        <v>4.7095302013123339</v>
      </c>
      <c r="P8">
        <f>(O8-N1)/30*100</f>
        <v>2.6583573196139598</v>
      </c>
      <c r="Q8">
        <v>130</v>
      </c>
      <c r="R8">
        <f>LN(Q8)</f>
        <v>4.8675344504555822</v>
      </c>
      <c r="S8">
        <f>(R8-Q1)/30*100</f>
        <v>1.833487789730907</v>
      </c>
      <c r="T8">
        <v>195</v>
      </c>
      <c r="U8">
        <f>LN(T8)</f>
        <v>5.2729995585637468</v>
      </c>
      <c r="V8">
        <f>(U8-T1)/30*100</f>
        <v>2.2260979085855168</v>
      </c>
      <c r="W8">
        <v>275</v>
      </c>
      <c r="X8">
        <f>LN(W8)</f>
        <v>5.6167710976665717</v>
      </c>
      <c r="Y8">
        <f>(X8-W1)/30*100</f>
        <v>2.6281912012142339</v>
      </c>
    </row>
    <row r="9" spans="1:25">
      <c r="A9" t="s">
        <v>5</v>
      </c>
      <c r="B9">
        <v>21</v>
      </c>
      <c r="C9">
        <f t="shared" ref="C9:C10" si="9">LN(B9)</f>
        <v>3.044522437723423</v>
      </c>
      <c r="D9">
        <f>(C9-B1)/30*100</f>
        <v>2.473124482431257</v>
      </c>
      <c r="E9">
        <v>55</v>
      </c>
      <c r="F9">
        <f t="shared" ref="F9:F10" si="10">LN(E9)</f>
        <v>4.0073331852324712</v>
      </c>
      <c r="G9">
        <f>(F9-E1)/30*100</f>
        <v>3.372003038928268</v>
      </c>
      <c r="H9">
        <v>66</v>
      </c>
      <c r="I9">
        <f t="shared" ref="I9:I10" si="11">LN(H9)</f>
        <v>4.1896547420264252</v>
      </c>
      <c r="J9">
        <f>(I9-H1)/30*100</f>
        <v>2.6281912012142321</v>
      </c>
      <c r="K9">
        <v>76</v>
      </c>
      <c r="L9">
        <f t="shared" ref="L9:L10" si="12">LN(K9)</f>
        <v>4.3307333402863311</v>
      </c>
      <c r="M9">
        <f>(L9-K1)/30*100</f>
        <v>2.1395129539079827</v>
      </c>
      <c r="N9">
        <v>99</v>
      </c>
      <c r="O9">
        <f t="shared" ref="O9:O10" si="13">LN(N9)</f>
        <v>4.5951198501345898</v>
      </c>
      <c r="P9">
        <f>(O9-N1)/30*100</f>
        <v>2.2769894823548129</v>
      </c>
      <c r="Q9">
        <v>129</v>
      </c>
      <c r="R9">
        <f t="shared" ref="R9:R10" si="14">LN(Q9)</f>
        <v>4.8598124043616719</v>
      </c>
      <c r="S9">
        <f>(R9-Q1)/30*100</f>
        <v>1.8077476360845395</v>
      </c>
      <c r="T9">
        <v>177</v>
      </c>
      <c r="U9">
        <f t="shared" ref="U9:U10" si="15">LN(T9)</f>
        <v>5.1761497325738288</v>
      </c>
      <c r="V9">
        <f>(U9-T1)/30*100</f>
        <v>1.90326515528579</v>
      </c>
      <c r="W9">
        <v>230</v>
      </c>
      <c r="X9">
        <f t="shared" ref="X9:X10" si="16">LN(W9)</f>
        <v>5.4380793089231956</v>
      </c>
      <c r="Y9">
        <f>(X9-W1)/30*100</f>
        <v>2.0325519054029804</v>
      </c>
    </row>
    <row r="10" spans="1:25">
      <c r="A10" t="s">
        <v>5</v>
      </c>
      <c r="B10">
        <v>16</v>
      </c>
      <c r="C10">
        <f t="shared" si="9"/>
        <v>2.7725887222397811</v>
      </c>
      <c r="D10">
        <f>(C10-B1)/30*100</f>
        <v>1.5666787641524509</v>
      </c>
      <c r="E10">
        <v>49</v>
      </c>
      <c r="F10">
        <f t="shared" si="10"/>
        <v>3.8918202981106265</v>
      </c>
      <c r="G10">
        <f>(F10-E1)/30*100</f>
        <v>2.986960081855452</v>
      </c>
      <c r="H10">
        <v>76</v>
      </c>
      <c r="I10">
        <f t="shared" si="11"/>
        <v>4.3307333402863311</v>
      </c>
      <c r="J10">
        <f>(I10-H1)/30*100</f>
        <v>3.0984531954139185</v>
      </c>
      <c r="K10">
        <v>68</v>
      </c>
      <c r="L10">
        <f t="shared" si="12"/>
        <v>4.219507705176107</v>
      </c>
      <c r="M10">
        <f>(L10-K1)/30*100</f>
        <v>1.7687608368739023</v>
      </c>
      <c r="N10">
        <v>86</v>
      </c>
      <c r="O10">
        <f t="shared" si="13"/>
        <v>4.4543472962535073</v>
      </c>
      <c r="P10">
        <f>(O10-N1)/30*100</f>
        <v>1.8077476360845379</v>
      </c>
      <c r="Q10">
        <v>152</v>
      </c>
      <c r="R10">
        <f t="shared" si="14"/>
        <v>5.0238805208462765</v>
      </c>
      <c r="S10">
        <f>(R10-Q1)/30*100</f>
        <v>2.3546413576998879</v>
      </c>
      <c r="T10">
        <v>183</v>
      </c>
      <c r="U10">
        <f t="shared" si="15"/>
        <v>5.2094861528414214</v>
      </c>
      <c r="V10">
        <f>(U10-T1)/30*100</f>
        <v>2.0143865561777652</v>
      </c>
      <c r="W10">
        <v>264</v>
      </c>
      <c r="X10">
        <f t="shared" si="16"/>
        <v>5.575949103146316</v>
      </c>
      <c r="Y10">
        <f>(X10-W1)/30*100</f>
        <v>2.492117886146715</v>
      </c>
    </row>
    <row r="14" spans="1:25">
      <c r="B14" s="1">
        <v>10</v>
      </c>
      <c r="D14" s="1">
        <v>20</v>
      </c>
      <c r="F14" s="1">
        <v>30</v>
      </c>
      <c r="H14" s="1">
        <v>40</v>
      </c>
      <c r="J14" s="1">
        <v>50</v>
      </c>
      <c r="L14" s="1">
        <v>75</v>
      </c>
      <c r="N14" s="1">
        <v>100</v>
      </c>
      <c r="P14" s="1">
        <v>125</v>
      </c>
    </row>
    <row r="15" spans="1:25">
      <c r="A15" t="s">
        <v>4</v>
      </c>
      <c r="B15">
        <v>34</v>
      </c>
      <c r="C15">
        <f>B15-10</f>
        <v>24</v>
      </c>
      <c r="D15">
        <v>48</v>
      </c>
      <c r="E15">
        <f>D15-20</f>
        <v>28</v>
      </c>
      <c r="F15">
        <v>50</v>
      </c>
      <c r="G15">
        <f>F15-30</f>
        <v>20</v>
      </c>
      <c r="H15">
        <v>85</v>
      </c>
      <c r="I15">
        <f>H15-40</f>
        <v>45</v>
      </c>
      <c r="J15">
        <v>104</v>
      </c>
      <c r="K15">
        <f>J15-50</f>
        <v>54</v>
      </c>
      <c r="L15">
        <v>132</v>
      </c>
      <c r="M15">
        <f>L15-75</f>
        <v>57</v>
      </c>
      <c r="N15">
        <v>189</v>
      </c>
      <c r="O15">
        <f>N15-100</f>
        <v>89</v>
      </c>
      <c r="P15">
        <v>224</v>
      </c>
      <c r="Q15">
        <f>P15-125</f>
        <v>99</v>
      </c>
    </row>
    <row r="16" spans="1:25">
      <c r="A16" t="s">
        <v>4</v>
      </c>
      <c r="B16">
        <v>20</v>
      </c>
      <c r="C16">
        <f t="shared" ref="C16:C17" si="17">B16-10</f>
        <v>10</v>
      </c>
      <c r="D16">
        <v>57</v>
      </c>
      <c r="E16">
        <f t="shared" ref="E16:E17" si="18">D16-20</f>
        <v>37</v>
      </c>
      <c r="F16">
        <v>66</v>
      </c>
      <c r="G16">
        <f t="shared" ref="G16:G17" si="19">F16-30</f>
        <v>36</v>
      </c>
      <c r="H16">
        <v>89</v>
      </c>
      <c r="I16">
        <f t="shared" ref="I16:I17" si="20">H16-40</f>
        <v>49</v>
      </c>
      <c r="J16">
        <v>105</v>
      </c>
      <c r="K16">
        <f t="shared" ref="K16:K17" si="21">J16-50</f>
        <v>55</v>
      </c>
      <c r="L16">
        <v>155</v>
      </c>
      <c r="M16">
        <f t="shared" ref="M16:M17" si="22">L16-75</f>
        <v>80</v>
      </c>
      <c r="N16">
        <v>179</v>
      </c>
      <c r="O16">
        <f t="shared" ref="O16:O17" si="23">N16-100</f>
        <v>79</v>
      </c>
      <c r="P16">
        <v>241</v>
      </c>
      <c r="Q16">
        <f t="shared" ref="Q16:Q17" si="24">P16-125</f>
        <v>116</v>
      </c>
    </row>
    <row r="17" spans="1:17">
      <c r="A17" t="s">
        <v>4</v>
      </c>
      <c r="B17">
        <v>33</v>
      </c>
      <c r="C17">
        <f t="shared" si="17"/>
        <v>23</v>
      </c>
      <c r="D17">
        <v>59</v>
      </c>
      <c r="E17">
        <f t="shared" si="18"/>
        <v>39</v>
      </c>
      <c r="F17">
        <v>65</v>
      </c>
      <c r="G17">
        <f t="shared" si="19"/>
        <v>35</v>
      </c>
      <c r="H17">
        <v>99</v>
      </c>
      <c r="I17">
        <f t="shared" si="20"/>
        <v>59</v>
      </c>
      <c r="J17">
        <v>101</v>
      </c>
      <c r="K17">
        <f t="shared" si="21"/>
        <v>51</v>
      </c>
      <c r="L17">
        <v>146</v>
      </c>
      <c r="M17">
        <f t="shared" si="22"/>
        <v>71</v>
      </c>
      <c r="N17">
        <v>174</v>
      </c>
      <c r="O17">
        <f t="shared" si="23"/>
        <v>74</v>
      </c>
      <c r="P17">
        <v>239</v>
      </c>
      <c r="Q17">
        <f t="shared" si="24"/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N10"/>
  <sheetViews>
    <sheetView tabSelected="1" workbookViewId="0">
      <selection activeCell="M9" sqref="M9"/>
    </sheetView>
  </sheetViews>
  <sheetFormatPr defaultRowHeight="15"/>
  <cols>
    <col min="3" max="3" width="11.5703125" customWidth="1"/>
    <col min="4" max="4" width="11.140625" customWidth="1"/>
    <col min="8" max="8" width="10.140625" customWidth="1"/>
    <col min="9" max="9" width="12.42578125" customWidth="1"/>
    <col min="12" max="12" width="10.85546875" customWidth="1"/>
    <col min="13" max="13" width="12.28515625" customWidth="1"/>
  </cols>
  <sheetData>
    <row r="2" spans="1:14">
      <c r="A2" t="s">
        <v>13</v>
      </c>
      <c r="B2" t="s">
        <v>11</v>
      </c>
      <c r="C2" t="s">
        <v>10</v>
      </c>
      <c r="D2" t="s">
        <v>9</v>
      </c>
      <c r="H2" t="s">
        <v>11</v>
      </c>
      <c r="I2" t="s">
        <v>10</v>
      </c>
      <c r="L2" t="s">
        <v>11</v>
      </c>
      <c r="M2" t="s">
        <v>10</v>
      </c>
      <c r="N2" t="s">
        <v>9</v>
      </c>
    </row>
    <row r="3" spans="1:14">
      <c r="A3">
        <v>17.66</v>
      </c>
      <c r="B3">
        <v>23.49</v>
      </c>
      <c r="C3">
        <v>23.01</v>
      </c>
      <c r="D3">
        <v>22.09</v>
      </c>
      <c r="G3">
        <v>10</v>
      </c>
      <c r="I3">
        <v>23.01</v>
      </c>
      <c r="K3">
        <v>15</v>
      </c>
      <c r="M3">
        <v>17.87</v>
      </c>
    </row>
    <row r="4" spans="1:14">
      <c r="G4">
        <v>20</v>
      </c>
      <c r="I4">
        <v>27.25</v>
      </c>
      <c r="K4">
        <v>20</v>
      </c>
      <c r="M4">
        <v>17.75</v>
      </c>
    </row>
    <row r="5" spans="1:14">
      <c r="G5">
        <v>30</v>
      </c>
      <c r="I5">
        <v>21.49</v>
      </c>
      <c r="K5">
        <v>25</v>
      </c>
      <c r="M5">
        <v>9.1199999999999992</v>
      </c>
    </row>
    <row r="6" spans="1:14">
      <c r="G6">
        <v>40</v>
      </c>
      <c r="I6">
        <v>19.149999999999999</v>
      </c>
    </row>
    <row r="7" spans="1:14">
      <c r="G7">
        <v>50</v>
      </c>
    </row>
    <row r="8" spans="1:14">
      <c r="G8">
        <v>75</v>
      </c>
    </row>
    <row r="9" spans="1:14">
      <c r="G9">
        <v>100</v>
      </c>
    </row>
    <row r="10" spans="1:14">
      <c r="G10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15 Hari</vt:lpstr>
      <vt:lpstr>30 Hari</vt:lpstr>
      <vt:lpstr>Sheet3</vt:lpstr>
      <vt:lpstr>Agar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2017-11-15T04:19:15Z</dcterms:created>
  <dcterms:modified xsi:type="dcterms:W3CDTF">2018-01-30T08:14:30Z</dcterms:modified>
</cp:coreProperties>
</file>