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 Explorer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G35" i="1"/>
  <c r="F35" i="1"/>
  <c r="E35" i="1"/>
  <c r="D35" i="1"/>
  <c r="G34" i="1"/>
  <c r="F34" i="1"/>
  <c r="E34" i="1"/>
  <c r="D34" i="1"/>
  <c r="F33" i="1"/>
  <c r="E33" i="1"/>
  <c r="D33" i="1"/>
  <c r="E32" i="1"/>
  <c r="D32" i="1"/>
  <c r="D31" i="1"/>
  <c r="D23" i="1"/>
  <c r="N9" i="1"/>
  <c r="K10" i="1"/>
  <c r="G10" i="1"/>
  <c r="J10" i="1"/>
  <c r="F10" i="1"/>
  <c r="E10" i="1" l="1"/>
  <c r="L10" i="1"/>
  <c r="N7" i="1"/>
  <c r="N8" i="1"/>
  <c r="N5" i="1"/>
  <c r="H10" i="1"/>
  <c r="N6" i="1"/>
  <c r="D10" i="1"/>
  <c r="I10" i="1"/>
  <c r="C10" i="1"/>
  <c r="M5" i="1"/>
  <c r="M6" i="1"/>
  <c r="M7" i="1"/>
  <c r="M8" i="1"/>
  <c r="M9" i="1"/>
  <c r="M10" i="1"/>
  <c r="N10" i="1" l="1"/>
  <c r="I14" i="1" s="1"/>
  <c r="I15" i="1" s="1"/>
  <c r="I16" i="1"/>
  <c r="E21" i="1" s="1"/>
  <c r="F21" i="1" l="1"/>
  <c r="I17" i="1"/>
  <c r="E22" i="1" s="1"/>
  <c r="F22" i="1" s="1"/>
  <c r="D24" i="1" l="1"/>
  <c r="D25" i="1"/>
  <c r="G21" i="1"/>
  <c r="E23" i="1"/>
  <c r="L34" i="1" l="1"/>
  <c r="D36" i="1" s="1"/>
  <c r="L31" i="1"/>
  <c r="G36" i="1" s="1"/>
  <c r="L33" i="1"/>
  <c r="E36" i="1" s="1"/>
  <c r="L32" i="1"/>
  <c r="F36" i="1" s="1"/>
</calcChain>
</file>

<file path=xl/sharedStrings.xml><?xml version="1.0" encoding="utf-8"?>
<sst xmlns="http://schemas.openxmlformats.org/spreadsheetml/2006/main" count="55" uniqueCount="40">
  <si>
    <t>Klon A</t>
  </si>
  <si>
    <t>b</t>
  </si>
  <si>
    <t>Klon B</t>
  </si>
  <si>
    <t>ab</t>
  </si>
  <si>
    <t>Klon C</t>
  </si>
  <si>
    <t>Klon D</t>
  </si>
  <si>
    <t>Klon E</t>
  </si>
  <si>
    <t>a</t>
  </si>
  <si>
    <t>FK =</t>
  </si>
  <si>
    <t xml:space="preserve">JK Total = </t>
  </si>
  <si>
    <t>JK Error  = JK Total - JK Perl. =</t>
  </si>
  <si>
    <t>Sd</t>
  </si>
  <si>
    <t>db</t>
  </si>
  <si>
    <t>JK</t>
  </si>
  <si>
    <t>KT</t>
  </si>
  <si>
    <t>**</t>
  </si>
  <si>
    <t>Galat</t>
  </si>
  <si>
    <t>Total</t>
  </si>
  <si>
    <t>cv:</t>
  </si>
  <si>
    <t>sd:</t>
  </si>
  <si>
    <t>Rp</t>
  </si>
  <si>
    <t>Clone A</t>
  </si>
  <si>
    <t>Clone B</t>
  </si>
  <si>
    <t>Clone C</t>
  </si>
  <si>
    <t>Clone D</t>
  </si>
  <si>
    <t>Clone E</t>
  </si>
  <si>
    <t>Clones</t>
  </si>
  <si>
    <t xml:space="preserve">ANOVA </t>
  </si>
  <si>
    <t>Jk Treatment =</t>
  </si>
  <si>
    <t>Treatment</t>
  </si>
  <si>
    <t>Anova</t>
  </si>
  <si>
    <t>Duncan Multiple range test 5%</t>
  </si>
  <si>
    <t>Distance</t>
  </si>
  <si>
    <t>Superscipt</t>
  </si>
  <si>
    <t>Average</t>
  </si>
  <si>
    <t>Replication</t>
  </si>
  <si>
    <t>F-crit</t>
  </si>
  <si>
    <t>F</t>
  </si>
  <si>
    <t>Significantly</t>
  </si>
  <si>
    <t>Duncan's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</si>
</sst>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222222"/>
      <name val="Verdana"/>
      <family val="2"/>
    </font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name val="Calibri"/>
      <family val="2"/>
      <charset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4" fillId="4" borderId="0" xfId="3"/>
    <xf numFmtId="0" fontId="2" fillId="2" borderId="0" xfId="1"/>
    <xf numFmtId="0" fontId="0" fillId="0" borderId="0" xfId="0" applyAlignment="1">
      <alignment vertical="center"/>
    </xf>
    <xf numFmtId="0" fontId="7" fillId="0" borderId="0" xfId="5" applyFont="1" applyAlignment="1"/>
    <xf numFmtId="0" fontId="6" fillId="0" borderId="0" xfId="5"/>
    <xf numFmtId="2" fontId="6" fillId="0" borderId="0" xfId="5" applyNumberFormat="1" applyFill="1" applyBorder="1"/>
    <xf numFmtId="0" fontId="6" fillId="0" borderId="0" xfId="5" quotePrefix="1"/>
    <xf numFmtId="164" fontId="6" fillId="6" borderId="1" xfId="5" applyNumberFormat="1" applyFill="1" applyBorder="1" applyAlignment="1">
      <alignment vertical="center"/>
    </xf>
    <xf numFmtId="2" fontId="6" fillId="0" borderId="2" xfId="5" applyNumberFormat="1" applyFill="1" applyBorder="1" applyAlignment="1">
      <alignment horizontal="left"/>
    </xf>
    <xf numFmtId="0" fontId="6" fillId="7" borderId="3" xfId="5" applyFill="1" applyBorder="1" applyAlignment="1">
      <alignment horizontal="center" vertical="center"/>
    </xf>
    <xf numFmtId="9" fontId="6" fillId="7" borderId="3" xfId="5" applyNumberFormat="1" applyFill="1" applyBorder="1" applyAlignment="1">
      <alignment horizontal="center" vertical="center"/>
    </xf>
    <xf numFmtId="0" fontId="6" fillId="8" borderId="0" xfId="5" applyFill="1" applyBorder="1" applyAlignment="1">
      <alignment horizontal="left"/>
    </xf>
    <xf numFmtId="0" fontId="6" fillId="8" borderId="0" xfId="5" applyFill="1" applyBorder="1" applyAlignment="1">
      <alignment horizontal="center"/>
    </xf>
    <xf numFmtId="164" fontId="6" fillId="8" borderId="0" xfId="5" applyNumberFormat="1" applyFill="1" applyBorder="1" applyAlignment="1">
      <alignment horizontal="center"/>
    </xf>
    <xf numFmtId="2" fontId="6" fillId="8" borderId="0" xfId="5" applyNumberFormat="1" applyFill="1" applyBorder="1" applyAlignment="1">
      <alignment horizontal="center"/>
    </xf>
    <xf numFmtId="2" fontId="6" fillId="9" borderId="0" xfId="5" applyNumberFormat="1" applyFont="1" applyFill="1" applyBorder="1" applyAlignment="1">
      <alignment horizontal="center"/>
    </xf>
    <xf numFmtId="0" fontId="6" fillId="9" borderId="0" xfId="5" applyFont="1" applyFill="1" applyBorder="1" applyAlignment="1">
      <alignment horizontal="center"/>
    </xf>
    <xf numFmtId="0" fontId="6" fillId="9" borderId="0" xfId="5" applyFill="1" applyBorder="1"/>
    <xf numFmtId="0" fontId="6" fillId="7" borderId="3" xfId="5" applyFill="1" applyBorder="1" applyAlignment="1">
      <alignment horizontal="center"/>
    </xf>
    <xf numFmtId="0" fontId="8" fillId="8" borderId="3" xfId="5" applyFont="1" applyFill="1" applyBorder="1" applyAlignment="1">
      <alignment horizontal="center"/>
    </xf>
    <xf numFmtId="164" fontId="6" fillId="8" borderId="3" xfId="5" applyNumberFormat="1" applyFill="1" applyBorder="1" applyAlignment="1">
      <alignment horizontal="center"/>
    </xf>
    <xf numFmtId="0" fontId="6" fillId="9" borderId="3" xfId="5" applyFill="1" applyBorder="1" applyAlignment="1">
      <alignment horizontal="center"/>
    </xf>
    <xf numFmtId="0" fontId="6" fillId="9" borderId="3" xfId="5" applyFont="1" applyFill="1" applyBorder="1" applyAlignment="1">
      <alignment horizontal="center"/>
    </xf>
    <xf numFmtId="0" fontId="6" fillId="9" borderId="3" xfId="5" applyFill="1" applyBorder="1"/>
    <xf numFmtId="164" fontId="6" fillId="8" borderId="0" xfId="5" applyNumberFormat="1" applyFill="1" applyBorder="1" applyAlignment="1">
      <alignment horizontal="right"/>
    </xf>
    <xf numFmtId="0" fontId="0" fillId="0" borderId="4" xfId="0" applyBorder="1"/>
    <xf numFmtId="0" fontId="3" fillId="3" borderId="4" xfId="2" applyBorder="1"/>
    <xf numFmtId="0" fontId="1" fillId="5" borderId="4" xfId="4" applyBorder="1"/>
    <xf numFmtId="0" fontId="0" fillId="0" borderId="5" xfId="0" applyBorder="1"/>
    <xf numFmtId="0" fontId="2" fillId="2" borderId="4" xfId="1" applyBorder="1"/>
    <xf numFmtId="0" fontId="3" fillId="3" borderId="5" xfId="2" applyBorder="1"/>
    <xf numFmtId="0" fontId="1" fillId="5" borderId="5" xfId="4" applyBorder="1"/>
    <xf numFmtId="2" fontId="5" fillId="0" borderId="0" xfId="0" applyNumberFormat="1" applyFont="1"/>
    <xf numFmtId="2" fontId="4" fillId="4" borderId="0" xfId="3" applyNumberFormat="1"/>
    <xf numFmtId="2" fontId="2" fillId="2" borderId="0" xfId="1" applyNumberFormat="1"/>
    <xf numFmtId="2" fontId="3" fillId="3" borderId="0" xfId="2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2" xfId="5" applyBorder="1" applyAlignment="1">
      <alignment horizontal="center"/>
    </xf>
  </cellXfs>
  <cellStyles count="6">
    <cellStyle name="40% - Accent5" xfId="4" builtinId="47"/>
    <cellStyle name="Bad" xfId="2" builtinId="27"/>
    <cellStyle name="Good" xfId="1" builtinId="26"/>
    <cellStyle name="Neutral" xfId="3" builtinId="28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Sheet1!$Q$4</c:f>
              <c:strCache>
                <c:ptCount val="1"/>
                <c:pt idx="0">
                  <c:v>Clones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EB31-425B-BDC8-860D07CEB783}"/>
              </c:ext>
            </c:extLst>
          </c:dPt>
          <c:dPt>
            <c:idx val="1"/>
            <c:invertIfNegative val="0"/>
            <c:bubble3D val="0"/>
            <c:spPr>
              <a:pattFill prst="pct25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E-EB31-425B-BDC8-860D07CEB783}"/>
              </c:ext>
            </c:extLst>
          </c:dPt>
          <c:dPt>
            <c:idx val="2"/>
            <c:invertIfNegative val="0"/>
            <c:bubble3D val="0"/>
            <c:spPr>
              <a:pattFill prst="ltDnDiag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EB31-425B-BDC8-860D07CEB783}"/>
              </c:ext>
            </c:extLst>
          </c:dPt>
          <c:dPt>
            <c:idx val="3"/>
            <c:invertIfNegative val="0"/>
            <c:bubble3D val="0"/>
            <c:spPr>
              <a:pattFill prst="lgConfetti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EB31-425B-BDC8-860D07CEB783}"/>
              </c:ext>
            </c:extLst>
          </c:dPt>
          <c:dPt>
            <c:idx val="4"/>
            <c:invertIfNegative val="0"/>
            <c:bubble3D val="0"/>
            <c:spPr>
              <a:pattFill prst="smConfetti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EB31-425B-BDC8-860D07CEB783}"/>
              </c:ext>
            </c:extLst>
          </c:dPt>
          <c:dLbls>
            <c:dLbl>
              <c:idx val="0"/>
              <c:layout>
                <c:manualLayout>
                  <c:x val="-1.2232035730473212E-2"/>
                  <c:y val="-0.33421810553168996"/>
                </c:manualLayout>
              </c:layout>
              <c:tx>
                <c:rich>
                  <a:bodyPr/>
                  <a:lstStyle/>
                  <a:p>
                    <a:fld id="{54A96F47-8C6C-48C9-8B6F-0D1D641F3F3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830E8D5-874E-42AA-8DEE-EC931534D0F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31-425B-BDC8-860D07CEB783}"/>
                </c:ext>
              </c:extLst>
            </c:dLbl>
            <c:dLbl>
              <c:idx val="1"/>
              <c:layout>
                <c:manualLayout>
                  <c:x val="1.8206645425580335E-2"/>
                  <c:y val="-0.34243783122706889"/>
                </c:manualLayout>
              </c:layout>
              <c:tx>
                <c:rich>
                  <a:bodyPr/>
                  <a:lstStyle/>
                  <a:p>
                    <a:fld id="{6E11B243-EC4C-41BA-B36F-65FA61E5F98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C95B0E6-1222-4B74-BC6B-0794391FC5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B31-425B-BDC8-860D07CEB783}"/>
                </c:ext>
              </c:extLst>
            </c:dLbl>
            <c:dLbl>
              <c:idx val="2"/>
              <c:layout>
                <c:manualLayout>
                  <c:x val="4.5516613563950838E-3"/>
                  <c:y val="-0.26905829596412562"/>
                </c:manualLayout>
              </c:layout>
              <c:tx>
                <c:rich>
                  <a:bodyPr/>
                  <a:lstStyle/>
                  <a:p>
                    <a:fld id="{5161C2A3-CA4F-4041-BC80-187FD333418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F5D40E5-9067-4ABA-9A9B-DB856C29DFE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B31-425B-BDC8-860D07CEB783}"/>
                </c:ext>
              </c:extLst>
            </c:dLbl>
            <c:dLbl>
              <c:idx val="3"/>
              <c:layout>
                <c:manualLayout>
                  <c:x val="1.365498406918517E-2"/>
                  <c:y val="-0.32613126783530372"/>
                </c:manualLayout>
              </c:layout>
              <c:tx>
                <c:rich>
                  <a:bodyPr/>
                  <a:lstStyle/>
                  <a:p>
                    <a:fld id="{2A270579-3F2C-4F57-907E-7378D08DE9A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2167E6C-49B7-4C9A-8077-CB206E7BD60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B31-425B-BDC8-860D07CEB783}"/>
                </c:ext>
              </c:extLst>
            </c:dLbl>
            <c:dLbl>
              <c:idx val="4"/>
              <c:layout>
                <c:manualLayout>
                  <c:x val="9.1033227127900844E-3"/>
                  <c:y val="-0.27721157766000815"/>
                </c:manualLayout>
              </c:layout>
              <c:tx>
                <c:rich>
                  <a:bodyPr/>
                  <a:lstStyle/>
                  <a:p>
                    <a:fld id="{7F4B474C-30EA-4973-8D00-CA02ED724B1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F0834A2-19D3-49E7-9C06-0A1A12C98F6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B31-425B-BDC8-860D07CEB7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Sheet1!$Q$5:$Q$9</c:f>
              <c:strCache>
                <c:ptCount val="5"/>
                <c:pt idx="0">
                  <c:v>Clone A</c:v>
                </c:pt>
                <c:pt idx="1">
                  <c:v>Clone B</c:v>
                </c:pt>
                <c:pt idx="2">
                  <c:v>Clone C</c:v>
                </c:pt>
                <c:pt idx="3">
                  <c:v>Clone D</c:v>
                </c:pt>
                <c:pt idx="4">
                  <c:v>Clone E</c:v>
                </c:pt>
              </c:strCache>
            </c:strRef>
          </c:cat>
          <c:val>
            <c:numRef>
              <c:f>Sheet1!$R$5:$R$9</c:f>
              <c:numCache>
                <c:formatCode>0.00</c:formatCode>
                <c:ptCount val="5"/>
                <c:pt idx="0">
                  <c:v>2.0816861117733811</c:v>
                </c:pt>
                <c:pt idx="1">
                  <c:v>1.9934716508611252</c:v>
                </c:pt>
                <c:pt idx="2">
                  <c:v>1.3957196469919493</c:v>
                </c:pt>
                <c:pt idx="3">
                  <c:v>1.8263188514825761</c:v>
                </c:pt>
                <c:pt idx="4">
                  <c:v>1.343543812935351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Sheet1!$O$5:$O$9</c15:f>
                <c15:dlblRangeCache>
                  <c:ptCount val="5"/>
                  <c:pt idx="0">
                    <c:v>b</c:v>
                  </c:pt>
                  <c:pt idx="1">
                    <c:v>ab</c:v>
                  </c:pt>
                  <c:pt idx="2">
                    <c:v>ab</c:v>
                  </c:pt>
                  <c:pt idx="3">
                    <c:v>ab</c:v>
                  </c:pt>
                  <c:pt idx="4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EB31-425B-BDC8-860D07CEB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5847048"/>
        <c:axId val="485839504"/>
        <c:axId val="0"/>
      </c:bar3DChart>
      <c:catAx>
        <c:axId val="48584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39504"/>
        <c:crossesAt val="0"/>
        <c:auto val="1"/>
        <c:lblAlgn val="ctr"/>
        <c:lblOffset val="100"/>
        <c:noMultiLvlLbl val="0"/>
      </c:catAx>
      <c:valAx>
        <c:axId val="48583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0" i="0" u="none" strike="noStrike" baseline="0">
                    <a:effectLst/>
                  </a:rPr>
                  <a:t>Percentage of Disease Attacks (%)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7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313763</xdr:colOff>
      <xdr:row>13</xdr:row>
      <xdr:rowOff>152400</xdr:rowOff>
    </xdr:from>
    <xdr:to>
      <xdr:col>17</xdr:col>
      <xdr:colOff>242046</xdr:colOff>
      <xdr:row>24</xdr:row>
      <xdr:rowOff>17929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36"/>
  <sheetViews>
    <sheetView tabSelected="1" zoomScale="78" zoomScaleNormal="55" workbookViewId="0">
      <selection activeCell="K31" sqref="K31"/>
    </sheetView>
  </sheetViews>
  <sheetFormatPr defaultRowHeight="14.4" x14ac:dyDescent="0.3"/>
  <sheetData>
    <row r="3" spans="2:19" x14ac:dyDescent="0.3">
      <c r="C3" s="39" t="s">
        <v>35</v>
      </c>
      <c r="D3" s="39"/>
      <c r="E3" s="39"/>
      <c r="F3" s="39"/>
      <c r="G3" s="39"/>
      <c r="H3" s="39"/>
      <c r="I3" s="39"/>
      <c r="J3" s="39"/>
      <c r="K3" s="39"/>
      <c r="L3" s="39"/>
    </row>
    <row r="4" spans="2:19" x14ac:dyDescent="0.3"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2" t="s">
        <v>34</v>
      </c>
      <c r="N4" s="3" t="s">
        <v>17</v>
      </c>
      <c r="O4" s="4" t="s">
        <v>33</v>
      </c>
      <c r="Q4" t="s">
        <v>26</v>
      </c>
    </row>
    <row r="5" spans="2:19" x14ac:dyDescent="0.3">
      <c r="B5" t="s">
        <v>21</v>
      </c>
      <c r="C5" s="34">
        <v>1.8439975047124169</v>
      </c>
      <c r="D5" s="34">
        <v>2.7788886667555115</v>
      </c>
      <c r="E5" s="34">
        <v>2.9517046577314319</v>
      </c>
      <c r="F5" s="34">
        <v>2.3871348303798632</v>
      </c>
      <c r="G5" s="34">
        <v>2.217425711359422</v>
      </c>
      <c r="H5" s="34">
        <v>1.2215005084172057</v>
      </c>
      <c r="I5" s="34">
        <v>2.1989797594727438</v>
      </c>
      <c r="J5" s="34">
        <v>0.82775913476396334</v>
      </c>
      <c r="K5" s="34">
        <v>2.4553708790824564</v>
      </c>
      <c r="L5" s="34">
        <v>1.934099465058801</v>
      </c>
      <c r="M5" s="35">
        <f>AVERAGE(C5:L5)</f>
        <v>2.0816861117733811</v>
      </c>
      <c r="N5" s="36">
        <f>SUM(C5:L5)</f>
        <v>20.816861117733811</v>
      </c>
      <c r="O5" s="1" t="s">
        <v>1</v>
      </c>
      <c r="Q5" t="s">
        <v>21</v>
      </c>
      <c r="R5" s="38">
        <v>2.0816861117733811</v>
      </c>
    </row>
    <row r="6" spans="2:19" x14ac:dyDescent="0.3">
      <c r="B6" t="s">
        <v>22</v>
      </c>
      <c r="C6" s="34">
        <v>2.6422493223542478</v>
      </c>
      <c r="D6" s="34">
        <v>2.1027526310650475</v>
      </c>
      <c r="E6" s="34">
        <v>2.3687784005919825</v>
      </c>
      <c r="F6" s="34">
        <v>1.4824071182362593</v>
      </c>
      <c r="G6" s="34">
        <v>0.86424162145022476</v>
      </c>
      <c r="H6" s="34">
        <v>2.5531389540169016</v>
      </c>
      <c r="I6" s="34">
        <v>1.9980148878483093</v>
      </c>
      <c r="J6" s="34">
        <v>2.0682789409984759</v>
      </c>
      <c r="K6" s="34">
        <v>1.934099465058801</v>
      </c>
      <c r="L6" s="34">
        <v>1.9207551669910026</v>
      </c>
      <c r="M6" s="35">
        <f>AVERAGE(C6:L6)</f>
        <v>1.9934716508611252</v>
      </c>
      <c r="N6" s="36">
        <f>SUM(C6:L6)</f>
        <v>19.934716508611253</v>
      </c>
      <c r="O6" s="1" t="s">
        <v>3</v>
      </c>
      <c r="Q6" t="s">
        <v>22</v>
      </c>
      <c r="R6" s="38">
        <v>1.9934716508611252</v>
      </c>
    </row>
    <row r="7" spans="2:19" x14ac:dyDescent="0.3">
      <c r="B7" t="s">
        <v>23</v>
      </c>
      <c r="C7" s="34">
        <v>0.97182531580755005</v>
      </c>
      <c r="D7" s="34">
        <v>0.70710678118654757</v>
      </c>
      <c r="E7" s="34">
        <v>0.70710678118654757</v>
      </c>
      <c r="F7" s="34">
        <v>1.2364491838980443</v>
      </c>
      <c r="G7" s="34">
        <v>1.8104634152000358</v>
      </c>
      <c r="H7" s="34">
        <v>2.3530909538385969</v>
      </c>
      <c r="I7" s="34">
        <v>1.2792042981336627</v>
      </c>
      <c r="J7" s="34">
        <v>1.9891681988853507</v>
      </c>
      <c r="K7" s="34">
        <v>0.70710678118654757</v>
      </c>
      <c r="L7" s="34">
        <v>2.1956747605966114</v>
      </c>
      <c r="M7" s="35">
        <f>AVERAGE(C7:L7)</f>
        <v>1.3957196469919493</v>
      </c>
      <c r="N7" s="36">
        <f>SUM(C7:L7)</f>
        <v>13.957196469919493</v>
      </c>
      <c r="O7" s="1" t="s">
        <v>3</v>
      </c>
      <c r="Q7" t="s">
        <v>23</v>
      </c>
      <c r="R7" s="38">
        <v>1.3957196469919493</v>
      </c>
    </row>
    <row r="8" spans="2:19" x14ac:dyDescent="0.3">
      <c r="B8" t="s">
        <v>24</v>
      </c>
      <c r="C8" s="34">
        <v>1.9578900207451218</v>
      </c>
      <c r="D8" s="34">
        <v>1.4337208778404378</v>
      </c>
      <c r="E8" s="34">
        <v>2.1113115749060389</v>
      </c>
      <c r="F8" s="34">
        <v>2.2730302828309759</v>
      </c>
      <c r="G8" s="34">
        <v>2.2528123309971497</v>
      </c>
      <c r="H8" s="34">
        <v>1.408183028058605</v>
      </c>
      <c r="I8" s="34">
        <v>1.7393253074834865</v>
      </c>
      <c r="J8" s="34">
        <v>1.4319174546387878</v>
      </c>
      <c r="K8" s="34">
        <v>1.9911110671171641</v>
      </c>
      <c r="L8" s="34">
        <v>1.663886570207993</v>
      </c>
      <c r="M8" s="35">
        <f>AVERAGE(C8:L8)</f>
        <v>1.8263188514825761</v>
      </c>
      <c r="N8" s="36">
        <f>SUM(C8:L8)</f>
        <v>18.26318851482576</v>
      </c>
      <c r="O8" s="1" t="s">
        <v>3</v>
      </c>
      <c r="Q8" t="s">
        <v>24</v>
      </c>
      <c r="R8" s="38">
        <v>1.8263188514825761</v>
      </c>
    </row>
    <row r="9" spans="2:19" x14ac:dyDescent="0.3">
      <c r="B9" t="s">
        <v>25</v>
      </c>
      <c r="C9" s="34">
        <v>1.4751492002191737</v>
      </c>
      <c r="D9" s="34">
        <v>1.9174665782325551</v>
      </c>
      <c r="E9" s="34">
        <v>1.481794629213611</v>
      </c>
      <c r="F9" s="34">
        <v>0.70710678118654757</v>
      </c>
      <c r="G9" s="34">
        <v>1.4261634001998424</v>
      </c>
      <c r="H9" s="34">
        <v>1.0929064207170001</v>
      </c>
      <c r="I9" s="34">
        <v>2.2252324489049342</v>
      </c>
      <c r="J9" s="34">
        <v>1.145865668427718</v>
      </c>
      <c r="K9" s="34">
        <v>0.94700865720720673</v>
      </c>
      <c r="L9" s="34">
        <v>1.0167443450449223</v>
      </c>
      <c r="M9" s="35">
        <f>AVERAGE(C9:L9)</f>
        <v>1.343543812935351</v>
      </c>
      <c r="N9" s="36">
        <f>SUM(C9:L9)</f>
        <v>13.435438129353511</v>
      </c>
      <c r="O9" s="1" t="s">
        <v>7</v>
      </c>
      <c r="Q9" t="s">
        <v>25</v>
      </c>
      <c r="R9" s="38">
        <v>1.343543812935351</v>
      </c>
      <c r="S9" s="1"/>
    </row>
    <row r="10" spans="2:19" x14ac:dyDescent="0.3">
      <c r="B10" s="3" t="s">
        <v>17</v>
      </c>
      <c r="C10" s="36">
        <f t="shared" ref="C10:L10" si="0">SUM(C5:C9)</f>
        <v>8.89111136383851</v>
      </c>
      <c r="D10" s="36">
        <f t="shared" si="0"/>
        <v>8.9399355350800995</v>
      </c>
      <c r="E10" s="36">
        <f t="shared" si="0"/>
        <v>9.6206960436296125</v>
      </c>
      <c r="F10" s="36">
        <f t="shared" si="0"/>
        <v>8.0861281965316891</v>
      </c>
      <c r="G10" s="36">
        <f t="shared" si="0"/>
        <v>8.5711064792066747</v>
      </c>
      <c r="H10" s="36">
        <f t="shared" si="0"/>
        <v>8.6288198650483103</v>
      </c>
      <c r="I10" s="36">
        <f t="shared" si="0"/>
        <v>9.4407567018431369</v>
      </c>
      <c r="J10" s="36">
        <f t="shared" si="0"/>
        <v>7.4629893977142965</v>
      </c>
      <c r="K10" s="36">
        <f t="shared" si="0"/>
        <v>8.0346968496521765</v>
      </c>
      <c r="L10" s="36">
        <f t="shared" si="0"/>
        <v>8.7311603078993301</v>
      </c>
      <c r="M10" s="37">
        <f>AVERAGE(C5:L9)</f>
        <v>1.7281480148088761</v>
      </c>
      <c r="N10" s="37">
        <f>SUM(N5:N9)</f>
        <v>86.407400740443833</v>
      </c>
    </row>
    <row r="13" spans="2:19" x14ac:dyDescent="0.3">
      <c r="B13" s="5" t="s">
        <v>27</v>
      </c>
      <c r="C13" s="5"/>
      <c r="D13" s="5"/>
      <c r="E13" s="6"/>
      <c r="F13" s="6"/>
      <c r="G13" s="6"/>
      <c r="H13" s="6"/>
      <c r="I13" s="6"/>
      <c r="J13" s="6"/>
    </row>
    <row r="14" spans="2:19" x14ac:dyDescent="0.3">
      <c r="B14" s="7" t="s">
        <v>8</v>
      </c>
      <c r="C14" s="6"/>
      <c r="D14" s="8"/>
      <c r="E14" s="6"/>
      <c r="F14" s="6"/>
      <c r="G14" s="6"/>
      <c r="H14" s="6"/>
      <c r="I14" s="9">
        <f>SUMSQ(N10)/(5*10)</f>
        <v>149.32477805439305</v>
      </c>
      <c r="J14" s="6"/>
    </row>
    <row r="15" spans="2:19" x14ac:dyDescent="0.3">
      <c r="B15" s="7" t="s">
        <v>9</v>
      </c>
      <c r="C15" s="6"/>
      <c r="D15" s="6"/>
      <c r="E15" s="6"/>
      <c r="F15" s="6"/>
      <c r="G15" s="6"/>
      <c r="H15" s="6"/>
      <c r="I15" s="9">
        <f>SUMSQ(C5:L9)-I14</f>
        <v>17.639406231112133</v>
      </c>
      <c r="J15" s="6"/>
    </row>
    <row r="16" spans="2:19" x14ac:dyDescent="0.3">
      <c r="B16" s="7" t="s">
        <v>28</v>
      </c>
      <c r="C16" s="6"/>
      <c r="D16" s="6"/>
      <c r="E16" s="6"/>
      <c r="F16" s="8"/>
      <c r="G16" s="6"/>
      <c r="H16" s="6"/>
      <c r="I16" s="9">
        <f>(SUMSQ(N5:N9)/10)-I14</f>
        <v>4.634523428546828</v>
      </c>
      <c r="J16" s="6"/>
    </row>
    <row r="17" spans="2:12" x14ac:dyDescent="0.3">
      <c r="B17" s="7" t="s">
        <v>10</v>
      </c>
      <c r="C17" s="6"/>
      <c r="D17" s="6"/>
      <c r="E17" s="6"/>
      <c r="F17" s="6"/>
      <c r="G17" s="6"/>
      <c r="H17" s="6"/>
      <c r="I17" s="9">
        <f>I15-I16</f>
        <v>13.004882802565305</v>
      </c>
      <c r="J17" s="6"/>
    </row>
    <row r="18" spans="2:12" x14ac:dyDescent="0.3">
      <c r="B18" s="6"/>
      <c r="C18" s="6"/>
      <c r="D18" s="6"/>
      <c r="E18" s="6"/>
      <c r="F18" s="6"/>
      <c r="G18" s="6"/>
      <c r="H18" s="6"/>
      <c r="I18" s="6"/>
      <c r="J18" s="6"/>
    </row>
    <row r="19" spans="2:12" x14ac:dyDescent="0.3">
      <c r="B19" s="10" t="s">
        <v>30</v>
      </c>
      <c r="C19" s="10"/>
      <c r="D19" s="10"/>
      <c r="E19" s="6"/>
      <c r="F19" s="6"/>
      <c r="G19" s="6"/>
      <c r="H19" s="42" t="s">
        <v>36</v>
      </c>
      <c r="I19" s="42"/>
      <c r="J19" s="6"/>
    </row>
    <row r="20" spans="2:12" x14ac:dyDescent="0.3">
      <c r="B20" s="11" t="s">
        <v>11</v>
      </c>
      <c r="C20" s="11"/>
      <c r="D20" s="11" t="s">
        <v>12</v>
      </c>
      <c r="E20" s="11" t="s">
        <v>13</v>
      </c>
      <c r="F20" s="11" t="s">
        <v>14</v>
      </c>
      <c r="G20" s="12" t="s">
        <v>37</v>
      </c>
      <c r="H20" s="12">
        <v>0.05</v>
      </c>
      <c r="I20" s="12">
        <v>0.01</v>
      </c>
      <c r="J20" s="12" t="s">
        <v>38</v>
      </c>
    </row>
    <row r="21" spans="2:12" x14ac:dyDescent="0.3">
      <c r="B21" s="13" t="s">
        <v>29</v>
      </c>
      <c r="C21" s="13"/>
      <c r="D21" s="14">
        <v>4</v>
      </c>
      <c r="E21" s="15">
        <f>I16</f>
        <v>4.634523428546828</v>
      </c>
      <c r="F21" s="15">
        <f>E21/D21</f>
        <v>1.158630857136707</v>
      </c>
      <c r="G21" s="16">
        <f>F21/F22</f>
        <v>4.0091394411387657</v>
      </c>
      <c r="H21" s="14">
        <v>2.58</v>
      </c>
      <c r="I21" s="14">
        <v>3.77</v>
      </c>
      <c r="J21" s="14" t="s">
        <v>15</v>
      </c>
    </row>
    <row r="22" spans="2:12" x14ac:dyDescent="0.3">
      <c r="B22" s="13" t="s">
        <v>16</v>
      </c>
      <c r="C22" s="13"/>
      <c r="D22" s="14">
        <v>45</v>
      </c>
      <c r="E22" s="15">
        <f>I17</f>
        <v>13.004882802565305</v>
      </c>
      <c r="F22" s="15">
        <f>E22/D22</f>
        <v>0.28899739561256232</v>
      </c>
      <c r="G22" s="17"/>
      <c r="H22" s="18"/>
      <c r="I22" s="18"/>
      <c r="J22" s="19"/>
    </row>
    <row r="23" spans="2:12" x14ac:dyDescent="0.3">
      <c r="B23" s="20" t="s">
        <v>17</v>
      </c>
      <c r="C23" s="20"/>
      <c r="D23" s="21">
        <f>D22+D21</f>
        <v>49</v>
      </c>
      <c r="E23" s="22">
        <f>SUM(E21:E22)</f>
        <v>17.639406231112133</v>
      </c>
      <c r="F23" s="23"/>
      <c r="G23" s="24"/>
      <c r="H23" s="24"/>
      <c r="I23" s="24"/>
      <c r="J23" s="25"/>
    </row>
    <row r="24" spans="2:12" x14ac:dyDescent="0.3">
      <c r="B24" s="6" t="s">
        <v>18</v>
      </c>
      <c r="C24" s="6"/>
      <c r="D24" s="26">
        <f>SQRT(F22)/M10*100%</f>
        <v>0.31107565748042565</v>
      </c>
      <c r="E24" s="6"/>
      <c r="F24" s="6"/>
      <c r="G24" s="6"/>
      <c r="H24" s="6"/>
      <c r="I24" s="6"/>
      <c r="J24" s="6"/>
    </row>
    <row r="25" spans="2:12" x14ac:dyDescent="0.3">
      <c r="B25" s="6" t="s">
        <v>19</v>
      </c>
      <c r="C25" s="6"/>
      <c r="D25" s="26">
        <f>SQRT(F22/5)</f>
        <v>0.24041522231862206</v>
      </c>
      <c r="E25" s="6"/>
      <c r="F25" s="6"/>
      <c r="G25" s="6"/>
      <c r="H25" s="6"/>
      <c r="I25" s="6"/>
      <c r="J25" s="6"/>
    </row>
    <row r="28" spans="2:12" x14ac:dyDescent="0.3">
      <c r="B28" t="s">
        <v>31</v>
      </c>
    </row>
    <row r="29" spans="2:12" x14ac:dyDescent="0.3">
      <c r="J29" s="40" t="s">
        <v>32</v>
      </c>
      <c r="K29" s="41" t="s">
        <v>39</v>
      </c>
      <c r="L29" s="40" t="s">
        <v>20</v>
      </c>
    </row>
    <row r="30" spans="2:12" x14ac:dyDescent="0.3">
      <c r="C30" t="s">
        <v>34</v>
      </c>
      <c r="D30">
        <v>1.343543812935351</v>
      </c>
      <c r="E30">
        <v>1.3957196469919493</v>
      </c>
      <c r="F30">
        <v>1.8263188514825761</v>
      </c>
      <c r="G30">
        <v>1.9934716508611252</v>
      </c>
      <c r="H30">
        <v>2.0816861117733811</v>
      </c>
      <c r="J30" s="40"/>
      <c r="K30" s="41"/>
      <c r="L30" s="40"/>
    </row>
    <row r="31" spans="2:12" x14ac:dyDescent="0.3">
      <c r="B31" t="s">
        <v>6</v>
      </c>
      <c r="C31">
        <v>1.343543812935351</v>
      </c>
      <c r="D31" s="27">
        <f>C31-$D$30</f>
        <v>0</v>
      </c>
      <c r="I31" t="s">
        <v>7</v>
      </c>
      <c r="J31" s="1">
        <v>2</v>
      </c>
      <c r="K31" s="1">
        <v>2.851</v>
      </c>
      <c r="L31">
        <f>K31*$D$25</f>
        <v>0.68542379883039151</v>
      </c>
    </row>
    <row r="32" spans="2:12" x14ac:dyDescent="0.3">
      <c r="B32" t="s">
        <v>4</v>
      </c>
      <c r="C32">
        <v>1.3957196469919493</v>
      </c>
      <c r="D32" s="28">
        <f>C32-$D$30</f>
        <v>5.2175834056598314E-2</v>
      </c>
      <c r="E32" s="27">
        <f>C32-$E$30</f>
        <v>0</v>
      </c>
      <c r="I32" t="s">
        <v>3</v>
      </c>
      <c r="J32" s="1">
        <v>3</v>
      </c>
      <c r="K32" s="1">
        <v>2.9990000000000001</v>
      </c>
      <c r="L32">
        <f>K32*$D$25</f>
        <v>0.72100525173354757</v>
      </c>
    </row>
    <row r="33" spans="2:12" x14ac:dyDescent="0.3">
      <c r="B33" t="s">
        <v>5</v>
      </c>
      <c r="C33">
        <v>1.8263188514825761</v>
      </c>
      <c r="D33" s="29">
        <f>C33-$D$30</f>
        <v>0.48277503854722514</v>
      </c>
      <c r="E33" s="28">
        <f>C33-$E$30</f>
        <v>0.43059920449062683</v>
      </c>
      <c r="F33" s="30">
        <f>C33-$F$30</f>
        <v>0</v>
      </c>
      <c r="I33" t="s">
        <v>3</v>
      </c>
      <c r="J33" s="1">
        <v>4</v>
      </c>
      <c r="K33" s="1">
        <v>3.0950000000000002</v>
      </c>
      <c r="L33">
        <f>K33*$D$25</f>
        <v>0.74408511307613534</v>
      </c>
    </row>
    <row r="34" spans="2:12" x14ac:dyDescent="0.3">
      <c r="B34" t="s">
        <v>2</v>
      </c>
      <c r="C34">
        <v>1.9934716508611252</v>
      </c>
      <c r="D34" s="31">
        <f>C34-$D$30</f>
        <v>0.64992783792577424</v>
      </c>
      <c r="E34" s="29">
        <f>C34-$E$30</f>
        <v>0.59775200386917593</v>
      </c>
      <c r="F34" s="32">
        <f>C34-$F$30</f>
        <v>0.1671527993785491</v>
      </c>
      <c r="G34" s="30">
        <f>C34-$G$30</f>
        <v>0</v>
      </c>
      <c r="I34" t="s">
        <v>3</v>
      </c>
      <c r="J34" s="1">
        <v>5</v>
      </c>
      <c r="K34" s="1">
        <v>3.1640000000000001</v>
      </c>
      <c r="L34">
        <f>K34*$D$25</f>
        <v>0.76067376341612025</v>
      </c>
    </row>
    <row r="35" spans="2:12" x14ac:dyDescent="0.3">
      <c r="B35" t="s">
        <v>0</v>
      </c>
      <c r="C35">
        <v>2.0816861117733811</v>
      </c>
      <c r="D35" s="2">
        <f>C35-$D$30</f>
        <v>0.73814229883803018</v>
      </c>
      <c r="E35" s="31">
        <f>C35-$E$30</f>
        <v>0.68596646478143186</v>
      </c>
      <c r="F35" s="33">
        <f>C35-$F$30</f>
        <v>0.25536726029080503</v>
      </c>
      <c r="G35" s="32">
        <f>C35-$G$30</f>
        <v>8.8214460912255932E-2</v>
      </c>
      <c r="H35" s="30">
        <f>C35-$H$30</f>
        <v>0</v>
      </c>
      <c r="I35" t="s">
        <v>1</v>
      </c>
    </row>
    <row r="36" spans="2:12" x14ac:dyDescent="0.3">
      <c r="D36">
        <f>L34</f>
        <v>0.76067376341612025</v>
      </c>
      <c r="E36">
        <f>L33</f>
        <v>0.74408511307613534</v>
      </c>
      <c r="F36">
        <f>L32</f>
        <v>0.72100525173354757</v>
      </c>
      <c r="G36">
        <f>L31</f>
        <v>0.68542379883039151</v>
      </c>
    </row>
  </sheetData>
  <mergeCells count="5">
    <mergeCell ref="C3:L3"/>
    <mergeCell ref="J29:J30"/>
    <mergeCell ref="K29:K30"/>
    <mergeCell ref="L29:L30"/>
    <mergeCell ref="H19:I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KusbiantoDE</dc:creator>
  <cp:lastModifiedBy>KusbiantoDE</cp:lastModifiedBy>
  <dcterms:created xsi:type="dcterms:W3CDTF">2019-01-03T12:55:42Z</dcterms:created>
  <dcterms:modified xsi:type="dcterms:W3CDTF">2019-01-04T07:14:47Z</dcterms:modified>
</cp:coreProperties>
</file>